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Data\Dropbox\WORK\WORK Comercial\WORK Facebook\"/>
    </mc:Choice>
  </mc:AlternateContent>
  <xr:revisionPtr revIDLastSave="0" documentId="13_ncr:1_{4D46DF93-0B02-4A25-8073-BBAE08DC2F01}" xr6:coauthVersionLast="47" xr6:coauthVersionMax="47" xr10:uidLastSave="{00000000-0000-0000-0000-000000000000}"/>
  <bookViews>
    <workbookView xWindow="-28920" yWindow="-4920" windowWidth="29040" windowHeight="15840" tabRatio="560" xr2:uid="{00000000-000D-0000-FFFF-FFFF00000000}"/>
  </bookViews>
  <sheets>
    <sheet name="  A   I   T   A   N   A  " sheetId="18" r:id="rId1"/>
    <sheet name=" P L A T O  P R E M I U M  " sheetId="20" r:id="rId2"/>
    <sheet name=" T E R M O F O R M A D A " sheetId="12" r:id="rId3"/>
    <sheet name="  D  I  S  C  O  S  " sheetId="21" r:id="rId4"/>
    <sheet name=" S I N T E S I S " sheetId="22" r:id="rId5"/>
  </sheets>
  <definedNames>
    <definedName name="_xlnm.Print_Area" localSheetId="0">'  A   I   T   A   N   A  '!$A$1:$R$33</definedName>
    <definedName name="_xlnm.Print_Area" localSheetId="3">'  D  I  S  C  O  S  '!$A$1:$O$37</definedName>
    <definedName name="_xlnm.Print_Area" localSheetId="1">' P L A T O  P R E M I U M  '!$A$1:$X$29</definedName>
    <definedName name="_xlnm.Print_Area" localSheetId="4">' S I N T E S I S '!$A$1:$G$17</definedName>
    <definedName name="_xlnm.Print_Area" localSheetId="2">' T E R M O F O R M A D A '!$A$1:$U$39</definedName>
    <definedName name="CuentaContable" localSheetId="3">#REF!</definedName>
    <definedName name="CuentaContable" localSheetId="1">#REF!</definedName>
    <definedName name="CuentaContable">#REF!</definedName>
    <definedName name="z" localSheetId="3">#REF!</definedName>
    <definedName name="z" localSheetId="1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0" l="1"/>
  <c r="L13" i="20"/>
  <c r="L12" i="20"/>
  <c r="L11" i="20"/>
  <c r="L10" i="20"/>
  <c r="L9" i="20"/>
  <c r="L7" i="20"/>
  <c r="L6" i="20"/>
  <c r="K17" i="21"/>
  <c r="K16" i="21"/>
  <c r="K15" i="21"/>
  <c r="K14" i="21"/>
  <c r="K13" i="21"/>
  <c r="K12" i="21"/>
  <c r="K11" i="21"/>
  <c r="K10" i="21"/>
  <c r="K9" i="21"/>
  <c r="K7" i="21"/>
  <c r="L17" i="12"/>
  <c r="L16" i="12"/>
  <c r="L15" i="12"/>
  <c r="L14" i="12"/>
  <c r="L13" i="12"/>
  <c r="L12" i="12"/>
  <c r="L11" i="12"/>
  <c r="L9" i="12"/>
  <c r="L8" i="12"/>
  <c r="L7" i="12"/>
  <c r="L6" i="12"/>
  <c r="B15" i="22" l="1"/>
  <c r="K35" i="21" l="1"/>
  <c r="I34" i="21"/>
  <c r="L34" i="21" s="1"/>
  <c r="I33" i="21"/>
  <c r="L33" i="21" s="1"/>
  <c r="I32" i="21"/>
  <c r="L32" i="21" s="1"/>
  <c r="I31" i="21"/>
  <c r="L31" i="21" s="1"/>
  <c r="I30" i="21"/>
  <c r="L30" i="21" s="1"/>
  <c r="I29" i="21"/>
  <c r="L29" i="21" s="1"/>
  <c r="I28" i="21"/>
  <c r="L28" i="21" s="1"/>
  <c r="I27" i="21"/>
  <c r="L27" i="21" s="1"/>
  <c r="I26" i="21"/>
  <c r="L26" i="21" s="1"/>
  <c r="I25" i="21"/>
  <c r="L25" i="21" s="1"/>
  <c r="O18" i="21" l="1"/>
  <c r="N18" i="21"/>
  <c r="I17" i="21"/>
  <c r="L17" i="21" s="1"/>
  <c r="I16" i="21"/>
  <c r="L16" i="21" s="1"/>
  <c r="I15" i="21"/>
  <c r="L15" i="21" s="1"/>
  <c r="I14" i="21"/>
  <c r="L14" i="21" s="1"/>
  <c r="I13" i="21"/>
  <c r="L13" i="21" s="1"/>
  <c r="I12" i="21"/>
  <c r="L12" i="21" s="1"/>
  <c r="I11" i="21"/>
  <c r="L11" i="21" s="1"/>
  <c r="I10" i="21"/>
  <c r="L10" i="21" s="1"/>
  <c r="I9" i="21"/>
  <c r="L9" i="21" s="1"/>
  <c r="K8" i="21"/>
  <c r="I8" i="21"/>
  <c r="L8" i="21" l="1"/>
  <c r="L35" i="21"/>
  <c r="F10" i="22" l="1"/>
  <c r="E10" i="22" s="1"/>
  <c r="L36" i="21"/>
  <c r="I7" i="21"/>
  <c r="L7" i="21" s="1"/>
  <c r="L18" i="21" l="1"/>
  <c r="K18" i="21"/>
  <c r="L37" i="21"/>
  <c r="F9" i="22" l="1"/>
  <c r="E9" i="22" s="1"/>
  <c r="L19" i="21"/>
  <c r="U34" i="12"/>
  <c r="T34" i="12"/>
  <c r="S34" i="12"/>
  <c r="R34" i="12"/>
  <c r="Q34" i="12"/>
  <c r="P34" i="12"/>
  <c r="O34" i="12"/>
  <c r="L33" i="12"/>
  <c r="J33" i="12"/>
  <c r="L32" i="12"/>
  <c r="J32" i="12"/>
  <c r="L31" i="12"/>
  <c r="J31" i="12"/>
  <c r="L30" i="12"/>
  <c r="J30" i="12"/>
  <c r="L29" i="12"/>
  <c r="J29" i="12"/>
  <c r="L28" i="12"/>
  <c r="J28" i="12"/>
  <c r="L27" i="12"/>
  <c r="J27" i="12"/>
  <c r="L26" i="12"/>
  <c r="J26" i="12"/>
  <c r="L25" i="12"/>
  <c r="J25" i="12"/>
  <c r="L24" i="12"/>
  <c r="J24" i="12"/>
  <c r="L23" i="12"/>
  <c r="J23" i="12"/>
  <c r="L22" i="12"/>
  <c r="J22" i="12"/>
  <c r="L21" i="12"/>
  <c r="J21" i="12"/>
  <c r="L20" i="12"/>
  <c r="J20" i="12"/>
  <c r="L19" i="12"/>
  <c r="J19" i="12"/>
  <c r="L18" i="12"/>
  <c r="J18" i="12"/>
  <c r="J17" i="12"/>
  <c r="M17" i="12" s="1"/>
  <c r="M19" i="12" l="1"/>
  <c r="M21" i="12"/>
  <c r="M23" i="12"/>
  <c r="M25" i="12"/>
  <c r="M27" i="12"/>
  <c r="M29" i="12"/>
  <c r="M31" i="12"/>
  <c r="M33" i="12"/>
  <c r="M18" i="12"/>
  <c r="M20" i="12"/>
  <c r="M22" i="12"/>
  <c r="M24" i="12"/>
  <c r="M26" i="12"/>
  <c r="M28" i="12"/>
  <c r="M30" i="12"/>
  <c r="M32" i="12"/>
  <c r="L20" i="21"/>
  <c r="E8" i="22"/>
  <c r="J16" i="12"/>
  <c r="M16" i="12" s="1"/>
  <c r="J15" i="12"/>
  <c r="M15" i="12" s="1"/>
  <c r="J14" i="12"/>
  <c r="M14" i="12" s="1"/>
  <c r="J13" i="12"/>
  <c r="M13" i="12" s="1"/>
  <c r="J12" i="12"/>
  <c r="M12" i="12" s="1"/>
  <c r="J11" i="12"/>
  <c r="M11" i="12" s="1"/>
  <c r="L10" i="12"/>
  <c r="J10" i="12"/>
  <c r="J9" i="12"/>
  <c r="M9" i="12" s="1"/>
  <c r="J8" i="12"/>
  <c r="M8" i="12" s="1"/>
  <c r="J7" i="12"/>
  <c r="M7" i="12" s="1"/>
  <c r="J6" i="12"/>
  <c r="M6" i="12" s="1"/>
  <c r="M10" i="12" l="1"/>
  <c r="E7" i="22"/>
  <c r="L34" i="12"/>
  <c r="F8" i="22"/>
  <c r="M34" i="12" l="1"/>
  <c r="F7" i="22"/>
  <c r="M35" i="12" l="1"/>
  <c r="M38" i="12"/>
  <c r="X24" i="20"/>
  <c r="W24" i="20"/>
  <c r="V24" i="20"/>
  <c r="U24" i="20"/>
  <c r="T24" i="20"/>
  <c r="S24" i="20"/>
  <c r="R24" i="20"/>
  <c r="Q24" i="20"/>
  <c r="P24" i="20"/>
  <c r="O24" i="20"/>
  <c r="L23" i="20"/>
  <c r="I23" i="20"/>
  <c r="L22" i="20"/>
  <c r="I22" i="20"/>
  <c r="L21" i="20"/>
  <c r="I21" i="20"/>
  <c r="L20" i="20"/>
  <c r="I20" i="20"/>
  <c r="L19" i="20"/>
  <c r="I19" i="20"/>
  <c r="L18" i="20"/>
  <c r="I18" i="20"/>
  <c r="L17" i="20"/>
  <c r="I17" i="20"/>
  <c r="L16" i="20"/>
  <c r="I16" i="20"/>
  <c r="L15" i="20"/>
  <c r="I15" i="20"/>
  <c r="I14" i="20"/>
  <c r="M14" i="20" s="1"/>
  <c r="I13" i="20"/>
  <c r="M13" i="20" s="1"/>
  <c r="I12" i="20"/>
  <c r="M12" i="20" s="1"/>
  <c r="I11" i="20"/>
  <c r="M11" i="20" s="1"/>
  <c r="I10" i="20"/>
  <c r="M10" i="20" s="1"/>
  <c r="I9" i="20"/>
  <c r="M9" i="20" s="1"/>
  <c r="L8" i="20"/>
  <c r="I8" i="20"/>
  <c r="I7" i="20"/>
  <c r="M7" i="20" s="1"/>
  <c r="I6" i="20"/>
  <c r="M6" i="20" s="1"/>
  <c r="M15" i="20" l="1"/>
  <c r="M19" i="20"/>
  <c r="M8" i="20"/>
  <c r="M16" i="20"/>
  <c r="M18" i="20"/>
  <c r="M20" i="20"/>
  <c r="M22" i="20"/>
  <c r="M17" i="20"/>
  <c r="M21" i="20"/>
  <c r="M23" i="20"/>
  <c r="E5" i="22"/>
  <c r="E6" i="22"/>
  <c r="L24" i="20"/>
  <c r="Q27" i="18"/>
  <c r="P27" i="18"/>
  <c r="O27" i="18"/>
  <c r="F6" i="22" l="1"/>
  <c r="F5" i="22"/>
  <c r="M24" i="20"/>
  <c r="L26" i="18"/>
  <c r="J26" i="18"/>
  <c r="L25" i="18"/>
  <c r="J25" i="18"/>
  <c r="L24" i="18"/>
  <c r="J24" i="18"/>
  <c r="L23" i="18"/>
  <c r="J23" i="18"/>
  <c r="L22" i="18"/>
  <c r="J22" i="18"/>
  <c r="L21" i="18"/>
  <c r="J21" i="18"/>
  <c r="L20" i="18"/>
  <c r="J20" i="18"/>
  <c r="L19" i="18"/>
  <c r="J19" i="18"/>
  <c r="L18" i="18"/>
  <c r="J18" i="18"/>
  <c r="L17" i="18"/>
  <c r="J17" i="18"/>
  <c r="L16" i="18"/>
  <c r="J16" i="18"/>
  <c r="L15" i="18"/>
  <c r="J15" i="18"/>
  <c r="L14" i="18"/>
  <c r="J14" i="18"/>
  <c r="L13" i="18"/>
  <c r="J13" i="18"/>
  <c r="L12" i="18"/>
  <c r="J12" i="18"/>
  <c r="L11" i="18"/>
  <c r="J11" i="18"/>
  <c r="L10" i="18"/>
  <c r="J10" i="18"/>
  <c r="L9" i="18"/>
  <c r="J9" i="18"/>
  <c r="L8" i="18"/>
  <c r="J8" i="18"/>
  <c r="L7" i="18"/>
  <c r="J7" i="18"/>
  <c r="L6" i="18"/>
  <c r="J6" i="18"/>
  <c r="M19" i="18" l="1"/>
  <c r="M6" i="18"/>
  <c r="M20" i="18"/>
  <c r="M22" i="18"/>
  <c r="M24" i="18"/>
  <c r="M23" i="18"/>
  <c r="M25" i="18"/>
  <c r="M7" i="18"/>
  <c r="M9" i="18"/>
  <c r="M11" i="18"/>
  <c r="M13" i="18"/>
  <c r="M15" i="18"/>
  <c r="M17" i="18"/>
  <c r="M21" i="18"/>
  <c r="M8" i="18"/>
  <c r="M10" i="18"/>
  <c r="M12" i="18"/>
  <c r="M14" i="18"/>
  <c r="M16" i="18"/>
  <c r="M18" i="18"/>
  <c r="M26" i="18"/>
  <c r="M28" i="20"/>
  <c r="M25" i="20"/>
  <c r="L27" i="18"/>
  <c r="M26" i="20" l="1"/>
  <c r="M27" i="18"/>
  <c r="E32" i="18"/>
  <c r="M31" i="18" l="1"/>
  <c r="M28" i="18"/>
  <c r="M29" i="18" s="1"/>
  <c r="F4" i="22"/>
  <c r="E4" i="22"/>
  <c r="M32" i="18" l="1"/>
  <c r="M36" i="12" l="1"/>
  <c r="M39" i="12"/>
  <c r="F39" i="12"/>
  <c r="M29" i="20" l="1"/>
  <c r="E29" i="20"/>
  <c r="E11" i="22" l="1"/>
  <c r="F11" i="22" l="1"/>
  <c r="F12" i="22" s="1"/>
  <c r="F13" i="22" s="1"/>
  <c r="F15" i="22" l="1"/>
  <c r="F16" i="22" s="1"/>
</calcChain>
</file>

<file path=xl/sharedStrings.xml><?xml version="1.0" encoding="utf-8"?>
<sst xmlns="http://schemas.openxmlformats.org/spreadsheetml/2006/main" count="379" uniqueCount="229">
  <si>
    <t>Medida</t>
  </si>
  <si>
    <t>Ø 30</t>
  </si>
  <si>
    <t>50 u</t>
  </si>
  <si>
    <t>Peso
en kgs</t>
  </si>
  <si>
    <t>Rectangular</t>
  </si>
  <si>
    <t>Redonda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</si>
  <si>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</si>
  <si>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</si>
  <si>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</si>
  <si>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</si>
  <si>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</si>
  <si>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</si>
  <si>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</si>
  <si>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</si>
  <si>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</si>
  <si>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</si>
  <si>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Ø 16</t>
  </si>
  <si>
    <t>Ø 20</t>
  </si>
  <si>
    <t>Ø 25</t>
  </si>
  <si>
    <t>Ø 33</t>
  </si>
  <si>
    <t>Forma</t>
  </si>
  <si>
    <t>Bandeja termoformada</t>
  </si>
  <si>
    <t>2.0 kg</t>
  </si>
  <si>
    <t>30 x 40</t>
  </si>
  <si>
    <t>1.5 kg</t>
  </si>
  <si>
    <t>25 x 35</t>
  </si>
  <si>
    <t>1.0 kg</t>
  </si>
  <si>
    <t>24 x 30</t>
  </si>
  <si>
    <t>0.7 kg</t>
  </si>
  <si>
    <t>20 x 30</t>
  </si>
  <si>
    <t>2.5 kg</t>
  </si>
  <si>
    <t>Ø 34</t>
  </si>
  <si>
    <t>Ø 26</t>
  </si>
  <si>
    <t>Redondo</t>
  </si>
  <si>
    <t xml:space="preserve">N° 09 </t>
  </si>
  <si>
    <t>N° 16</t>
  </si>
  <si>
    <t>N° 18</t>
  </si>
  <si>
    <t>N° 20</t>
  </si>
  <si>
    <t>N° 22</t>
  </si>
  <si>
    <t>N° 24</t>
  </si>
  <si>
    <t>N° 26</t>
  </si>
  <si>
    <t>N° 28</t>
  </si>
  <si>
    <t>N° 30</t>
  </si>
  <si>
    <t>N° 32</t>
  </si>
  <si>
    <t>Ø 18</t>
  </si>
  <si>
    <t>Ø 22</t>
  </si>
  <si>
    <t>Ø 24</t>
  </si>
  <si>
    <t>Ø 28</t>
  </si>
  <si>
    <t>Ø 32</t>
  </si>
  <si>
    <t>3.0 kg</t>
  </si>
  <si>
    <t>Ø 09</t>
  </si>
  <si>
    <t>Cm2</t>
  </si>
  <si>
    <t>25 u</t>
  </si>
  <si>
    <t>39 x 49</t>
  </si>
  <si>
    <t>34 x 44</t>
  </si>
  <si>
    <t>31 x 41</t>
  </si>
  <si>
    <t>30 x 35</t>
  </si>
  <si>
    <t>26 x 31</t>
  </si>
  <si>
    <t>21 x 28</t>
  </si>
  <si>
    <t>19 x 40</t>
  </si>
  <si>
    <t>18 x 24</t>
  </si>
  <si>
    <t>14 x 21</t>
  </si>
  <si>
    <t>13 x 29</t>
  </si>
  <si>
    <t>Ø 39</t>
  </si>
  <si>
    <t>Ø 36</t>
  </si>
  <si>
    <t>Ø 21</t>
  </si>
  <si>
    <t>Grande</t>
  </si>
  <si>
    <t>Mediano</t>
  </si>
  <si>
    <t>Chico</t>
  </si>
  <si>
    <t>Peso
x ban*</t>
  </si>
  <si>
    <t>6.5 kg</t>
  </si>
  <si>
    <t>5.0 kg</t>
  </si>
  <si>
    <t>4.0 kg</t>
  </si>
  <si>
    <t>0.5 kg</t>
  </si>
  <si>
    <t>0.3 kg</t>
  </si>
  <si>
    <t>3.5 kg</t>
  </si>
  <si>
    <t>1.2 kg</t>
  </si>
  <si>
    <t>Corazon</t>
  </si>
  <si>
    <t>Bandeja pesada Aitana</t>
  </si>
  <si>
    <t>PEDIDO</t>
  </si>
  <si>
    <t>Cantidad</t>
  </si>
  <si>
    <t>Cantidad
paquetes</t>
  </si>
  <si>
    <t>IVA</t>
  </si>
  <si>
    <t>TOTAL</t>
  </si>
  <si>
    <t>Monto
Neto $</t>
  </si>
  <si>
    <t>Oro</t>
  </si>
  <si>
    <t>Plata</t>
  </si>
  <si>
    <t>Negra</t>
  </si>
  <si>
    <t>Rosa</t>
  </si>
  <si>
    <t>Celeste</t>
  </si>
  <si>
    <t>Oro | Rosa | Celeste</t>
  </si>
  <si>
    <t>Premium laminado</t>
  </si>
  <si>
    <t>Precio por paquete</t>
  </si>
  <si>
    <t>2.8 kg</t>
  </si>
  <si>
    <t>2.4 kg</t>
  </si>
  <si>
    <t>1.3 kg</t>
  </si>
  <si>
    <t xml:space="preserve"> Celeste</t>
  </si>
  <si>
    <t xml:space="preserve"> Negra</t>
  </si>
  <si>
    <t xml:space="preserve"> Plata</t>
  </si>
  <si>
    <t xml:space="preserve"> Azul</t>
  </si>
  <si>
    <t xml:space="preserve"> Oro</t>
  </si>
  <si>
    <t xml:space="preserve"> Rojo</t>
  </si>
  <si>
    <t xml:space="preserve"> Verde</t>
  </si>
  <si>
    <t>Pedido</t>
  </si>
  <si>
    <t>IVA 21%</t>
  </si>
  <si>
    <t>Precio por
bandeja</t>
  </si>
  <si>
    <t>Precio por
paquete</t>
  </si>
  <si>
    <t>N°</t>
  </si>
  <si>
    <t>Peso
sugerido</t>
  </si>
  <si>
    <t xml:space="preserve"> Rosa</t>
  </si>
  <si>
    <t>Oro ó Plata</t>
  </si>
  <si>
    <t>Oro y Plata</t>
  </si>
  <si>
    <t>Monto
Neto en $</t>
  </si>
  <si>
    <t xml:space="preserve"> Rosa gold</t>
  </si>
  <si>
    <t>IVA 10.5%</t>
  </si>
  <si>
    <t>Fecha pedido</t>
  </si>
  <si>
    <t>Presentación</t>
  </si>
  <si>
    <t>Peso
máximo</t>
  </si>
  <si>
    <t>Kg Peso</t>
  </si>
  <si>
    <t>Kg peso</t>
  </si>
  <si>
    <t>Peso paq
en kgs</t>
  </si>
  <si>
    <t>kg peso
paquete</t>
  </si>
  <si>
    <t>Por favor confirme su pedido, para separar su mercadería.</t>
  </si>
  <si>
    <t>Espesor
y Forma</t>
  </si>
  <si>
    <t>3.4 kg</t>
  </si>
  <si>
    <t>1.8 kg</t>
  </si>
  <si>
    <t xml:space="preserve"> Celeste gold</t>
  </si>
  <si>
    <r>
      <t>Mayorista</t>
    </r>
    <r>
      <rPr>
        <sz val="14"/>
        <color theme="0"/>
        <rFont val="Arial"/>
        <family val="2"/>
      </rPr>
      <t xml:space="preserve"> s/IVA</t>
    </r>
  </si>
  <si>
    <t>1.1 kg</t>
  </si>
  <si>
    <t>1.6 kg</t>
  </si>
  <si>
    <t>1.4 kg</t>
  </si>
  <si>
    <r>
      <t>Disco</t>
    </r>
    <r>
      <rPr>
        <sz val="16"/>
        <color theme="7"/>
        <rFont val="Arial"/>
        <family val="2"/>
      </rPr>
      <t xml:space="preserve"> laminado </t>
    </r>
    <r>
      <rPr>
        <b/>
        <sz val="16"/>
        <color theme="7"/>
        <rFont val="Arial"/>
        <family val="2"/>
      </rPr>
      <t>Oro ó Plata</t>
    </r>
    <r>
      <rPr>
        <sz val="16"/>
        <color theme="7"/>
        <rFont val="Arial"/>
        <family val="2"/>
      </rPr>
      <t xml:space="preserve"> Kuné</t>
    </r>
  </si>
  <si>
    <r>
      <rPr>
        <b/>
        <sz val="11"/>
        <color theme="7"/>
        <rFont val="Arial"/>
        <family val="2"/>
      </rPr>
      <t>Precio</t>
    </r>
    <r>
      <rPr>
        <sz val="11"/>
        <color theme="7"/>
        <rFont val="Arial"/>
        <family val="2"/>
      </rPr>
      <t xml:space="preserve">
por disco</t>
    </r>
  </si>
  <si>
    <r>
      <t xml:space="preserve">Disco </t>
    </r>
    <r>
      <rPr>
        <b/>
        <sz val="12"/>
        <color theme="7"/>
        <rFont val="Arial"/>
        <family val="2"/>
      </rPr>
      <t>oro</t>
    </r>
    <r>
      <rPr>
        <sz val="12"/>
        <color theme="7"/>
        <rFont val="Arial"/>
        <family val="2"/>
      </rPr>
      <t xml:space="preserve"> ó </t>
    </r>
    <r>
      <rPr>
        <b/>
        <sz val="12"/>
        <color theme="7"/>
        <rFont val="Arial"/>
        <family val="2"/>
      </rPr>
      <t>plata</t>
    </r>
    <r>
      <rPr>
        <sz val="12"/>
        <color theme="7"/>
        <rFont val="Arial"/>
        <family val="2"/>
      </rPr>
      <t xml:space="preserve"> 1mm</t>
    </r>
  </si>
  <si>
    <r>
      <t xml:space="preserve">en </t>
    </r>
    <r>
      <rPr>
        <b/>
        <sz val="11"/>
        <color theme="7"/>
        <rFont val="Arial"/>
        <family val="2"/>
      </rPr>
      <t>oro</t>
    </r>
    <r>
      <rPr>
        <sz val="11"/>
        <color theme="7"/>
        <rFont val="Arial"/>
        <family val="2"/>
      </rPr>
      <t xml:space="preserve"> y </t>
    </r>
    <r>
      <rPr>
        <b/>
        <sz val="11"/>
        <color theme="7"/>
        <rFont val="Arial"/>
        <family val="2"/>
      </rPr>
      <t>plata</t>
    </r>
    <r>
      <rPr>
        <sz val="11"/>
        <color theme="7"/>
        <rFont val="Arial"/>
        <family val="2"/>
      </rPr>
      <t xml:space="preserve"> - Paquete por 50 unidades</t>
    </r>
  </si>
  <si>
    <r>
      <t>Disco</t>
    </r>
    <r>
      <rPr>
        <sz val="16"/>
        <color theme="7"/>
        <rFont val="Arial"/>
        <family val="2"/>
      </rPr>
      <t xml:space="preserve"> laminado </t>
    </r>
    <r>
      <rPr>
        <b/>
        <sz val="16"/>
        <color theme="7"/>
        <rFont val="Arial"/>
        <family val="2"/>
      </rPr>
      <t>Oro y Plata</t>
    </r>
    <r>
      <rPr>
        <sz val="16"/>
        <color theme="7"/>
        <rFont val="Arial"/>
        <family val="2"/>
      </rPr>
      <t xml:space="preserve"> Kuné</t>
    </r>
  </si>
  <si>
    <r>
      <t xml:space="preserve">Disco </t>
    </r>
    <r>
      <rPr>
        <b/>
        <sz val="12"/>
        <color theme="7"/>
        <rFont val="Arial"/>
        <family val="2"/>
      </rPr>
      <t>oro</t>
    </r>
    <r>
      <rPr>
        <sz val="12"/>
        <color theme="7"/>
        <rFont val="Arial"/>
        <family val="2"/>
      </rPr>
      <t xml:space="preserve"> y </t>
    </r>
    <r>
      <rPr>
        <b/>
        <sz val="12"/>
        <color theme="7"/>
        <rFont val="Arial"/>
        <family val="2"/>
      </rPr>
      <t>plata</t>
    </r>
    <r>
      <rPr>
        <sz val="12"/>
        <color theme="7"/>
        <rFont val="Arial"/>
        <family val="2"/>
      </rPr>
      <t xml:space="preserve"> 1mm</t>
    </r>
  </si>
  <si>
    <r>
      <t xml:space="preserve">Laminado a </t>
    </r>
    <r>
      <rPr>
        <b/>
        <sz val="12"/>
        <color theme="0"/>
        <rFont val="Arial"/>
        <family val="2"/>
      </rPr>
      <t>2 caras</t>
    </r>
  </si>
  <si>
    <r>
      <t xml:space="preserve">Laminado a </t>
    </r>
    <r>
      <rPr>
        <b/>
        <sz val="12"/>
        <color theme="0"/>
        <rFont val="Arial"/>
        <family val="2"/>
      </rPr>
      <t>1 cara</t>
    </r>
  </si>
  <si>
    <r>
      <rPr>
        <sz val="9"/>
        <color theme="7"/>
        <rFont val="Arial"/>
        <family val="2"/>
      </rPr>
      <t xml:space="preserve">Disco </t>
    </r>
    <r>
      <rPr>
        <b/>
        <sz val="9"/>
        <color theme="7"/>
        <rFont val="Arial"/>
        <family val="2"/>
      </rPr>
      <t xml:space="preserve"> laminado</t>
    </r>
    <r>
      <rPr>
        <sz val="9"/>
        <color theme="7"/>
        <rFont val="Arial"/>
        <family val="2"/>
      </rPr>
      <t xml:space="preserve"> a</t>
    </r>
    <r>
      <rPr>
        <b/>
        <sz val="9"/>
        <color theme="7"/>
        <rFont val="Arial"/>
        <family val="2"/>
      </rPr>
      <t xml:space="preserve"> 2 caras</t>
    </r>
  </si>
  <si>
    <t>COLORES</t>
  </si>
  <si>
    <t>Color</t>
  </si>
  <si>
    <t>200 gr</t>
  </si>
  <si>
    <t>250 gr</t>
  </si>
  <si>
    <t>500 gr</t>
  </si>
  <si>
    <t>1200 gr</t>
  </si>
  <si>
    <t>1500 gr</t>
  </si>
  <si>
    <t>1750 gr</t>
  </si>
  <si>
    <t>2000 gr</t>
  </si>
  <si>
    <t>N° 11</t>
  </si>
  <si>
    <t>1000 gr</t>
  </si>
  <si>
    <t>N° 12</t>
  </si>
  <si>
    <t>N° 13</t>
  </si>
  <si>
    <t>N° 14</t>
  </si>
  <si>
    <t>2500 gr</t>
  </si>
  <si>
    <t>225 gr</t>
  </si>
  <si>
    <t>300 gr</t>
  </si>
  <si>
    <t>600 gr</t>
  </si>
  <si>
    <t>1400 gr</t>
  </si>
  <si>
    <t>1700 gr</t>
  </si>
  <si>
    <t>2400 gr</t>
  </si>
  <si>
    <t>3000 gr</t>
  </si>
  <si>
    <t>3400 gr</t>
  </si>
  <si>
    <t>Ø 42</t>
  </si>
  <si>
    <t>900 gr</t>
  </si>
  <si>
    <t>1300 gr</t>
  </si>
  <si>
    <t>2250 gr</t>
  </si>
  <si>
    <t>3200 gr</t>
  </si>
  <si>
    <t>28 x 30</t>
  </si>
  <si>
    <t>Nº 15</t>
  </si>
  <si>
    <t>3600 gr</t>
  </si>
  <si>
    <t>Nº 16</t>
  </si>
  <si>
    <t>4500 gr</t>
  </si>
  <si>
    <t>35 x 45</t>
  </si>
  <si>
    <r>
      <rPr>
        <sz val="12"/>
        <color theme="7"/>
        <rFont val="Arial"/>
        <family val="2"/>
      </rPr>
      <t>Disco</t>
    </r>
    <r>
      <rPr>
        <b/>
        <sz val="12"/>
        <color theme="7"/>
        <rFont val="Arial"/>
        <family val="2"/>
      </rPr>
      <t xml:space="preserve">  laminado 1 cara </t>
    </r>
  </si>
  <si>
    <t>Nº 14</t>
  </si>
  <si>
    <t>Ø 14</t>
  </si>
  <si>
    <r>
      <t>Mayorista</t>
    </r>
    <r>
      <rPr>
        <sz val="14"/>
        <rFont val="Arial Nova Cond"/>
        <family val="2"/>
      </rPr>
      <t xml:space="preserve"> s/IVA</t>
    </r>
  </si>
  <si>
    <r>
      <rPr>
        <b/>
        <sz val="11"/>
        <rFont val="Arial Nova Cond"/>
        <family val="2"/>
      </rPr>
      <t xml:space="preserve">Precio </t>
    </r>
    <r>
      <rPr>
        <sz val="11"/>
        <rFont val="Arial Nova Cond"/>
        <family val="2"/>
      </rPr>
      <t>por
bandeja</t>
    </r>
  </si>
  <si>
    <r>
      <t xml:space="preserve">Precio por
</t>
    </r>
    <r>
      <rPr>
        <b/>
        <sz val="11"/>
        <color theme="6" tint="-0.499984740745262"/>
        <rFont val="Arial Nova Cond"/>
        <family val="2"/>
      </rPr>
      <t>paquete</t>
    </r>
  </si>
  <si>
    <r>
      <t>Bandeja pesada</t>
    </r>
    <r>
      <rPr>
        <b/>
        <sz val="12"/>
        <color theme="0"/>
        <rFont val="Arial Nova Cond"/>
        <family val="2"/>
      </rPr>
      <t xml:space="preserve"> 2.3 mm</t>
    </r>
  </si>
  <si>
    <r>
      <t xml:space="preserve">en </t>
    </r>
    <r>
      <rPr>
        <b/>
        <sz val="11"/>
        <rFont val="Arial Nova Cond"/>
        <family val="2"/>
      </rPr>
      <t>3</t>
    </r>
    <r>
      <rPr>
        <sz val="11"/>
        <rFont val="Arial Nova Cond"/>
        <family val="2"/>
      </rPr>
      <t xml:space="preserve"> colores - Paquete 25 ó 50 unidades</t>
    </r>
  </si>
  <si>
    <r>
      <t>Mayorista</t>
    </r>
    <r>
      <rPr>
        <sz val="14"/>
        <color theme="0"/>
        <rFont val="Arial Nova Cond"/>
        <family val="2"/>
      </rPr>
      <t xml:space="preserve"> s/IVA</t>
    </r>
  </si>
  <si>
    <r>
      <rPr>
        <b/>
        <sz val="11"/>
        <rFont val="Arial Nova Cond"/>
        <family val="2"/>
      </rPr>
      <t>Precio</t>
    </r>
    <r>
      <rPr>
        <sz val="11"/>
        <rFont val="Arial Nova Cond"/>
        <family val="2"/>
      </rPr>
      <t xml:space="preserve">
por plato</t>
    </r>
  </si>
  <si>
    <r>
      <rPr>
        <b/>
        <sz val="10"/>
        <color theme="5" tint="-0.249977111117893"/>
        <rFont val="Arial Nova Cond"/>
        <family val="2"/>
      </rPr>
      <t>Oro, Plata, Negra, Rojo, Azul, Verde,</t>
    </r>
    <r>
      <rPr>
        <sz val="10"/>
        <color theme="5" tint="-0.249977111117893"/>
        <rFont val="Arial Nova Cond"/>
        <family val="2"/>
      </rPr>
      <t xml:space="preserve"> 
</t>
    </r>
    <r>
      <rPr>
        <b/>
        <sz val="10"/>
        <color theme="5" tint="-0.249977111117893"/>
        <rFont val="Arial Nova Cond"/>
        <family val="2"/>
      </rPr>
      <t>Rosa, Rosa</t>
    </r>
    <r>
      <rPr>
        <sz val="10"/>
        <color theme="5" tint="-0.249977111117893"/>
        <rFont val="Arial Nova Cond"/>
        <family val="2"/>
      </rPr>
      <t xml:space="preserve"> gold</t>
    </r>
    <r>
      <rPr>
        <b/>
        <sz val="10"/>
        <color theme="5" tint="-0.249977111117893"/>
        <rFont val="Arial Nova Cond"/>
        <family val="2"/>
      </rPr>
      <t>, Celeste y Celeste</t>
    </r>
    <r>
      <rPr>
        <sz val="10"/>
        <color theme="5" tint="-0.249977111117893"/>
        <rFont val="Arial Nova Cond"/>
        <family val="2"/>
      </rPr>
      <t xml:space="preserve"> gold </t>
    </r>
  </si>
  <si>
    <r>
      <t>MAYORISTA</t>
    </r>
    <r>
      <rPr>
        <sz val="26"/>
        <color theme="6" tint="-0.499984740745262"/>
        <rFont val="Arial Nova Cond"/>
        <family val="2"/>
      </rPr>
      <t xml:space="preserve"> - Bandeja pesada</t>
    </r>
  </si>
  <si>
    <r>
      <t xml:space="preserve">MAYORISTA - </t>
    </r>
    <r>
      <rPr>
        <b/>
        <sz val="26"/>
        <color theme="7"/>
        <rFont val="Arial"/>
        <family val="2"/>
      </rPr>
      <t>Disco de Cartón</t>
    </r>
  </si>
  <si>
    <r>
      <t xml:space="preserve">Powered by </t>
    </r>
    <r>
      <rPr>
        <sz val="18"/>
        <color theme="0" tint="-0.499984740745262"/>
        <rFont val="Righteous"/>
      </rPr>
      <t>impactar</t>
    </r>
  </si>
  <si>
    <r>
      <t xml:space="preserve">Plato premium </t>
    </r>
    <r>
      <rPr>
        <sz val="16"/>
        <color theme="5" tint="-0.249977111117893"/>
        <rFont val="Arial Nova Cond"/>
        <family val="2"/>
      </rPr>
      <t>Kuné</t>
    </r>
  </si>
  <si>
    <r>
      <t>Plato</t>
    </r>
    <r>
      <rPr>
        <b/>
        <sz val="14"/>
        <color theme="5" tint="-0.249977111117893"/>
        <rFont val="Arial Nova Cond"/>
        <family val="2"/>
      </rPr>
      <t xml:space="preserve"> 1.25 mm</t>
    </r>
  </si>
  <si>
    <r>
      <t>Plato</t>
    </r>
    <r>
      <rPr>
        <b/>
        <sz val="14"/>
        <color theme="5" tint="-0.249977111117893"/>
        <rFont val="Arial Nova Cond"/>
        <family val="2"/>
      </rPr>
      <t xml:space="preserve"> 2 mm</t>
    </r>
  </si>
  <si>
    <r>
      <t xml:space="preserve">en </t>
    </r>
    <r>
      <rPr>
        <b/>
        <sz val="10"/>
        <rFont val="Arial Nova Cond"/>
        <family val="2"/>
      </rPr>
      <t>10</t>
    </r>
    <r>
      <rPr>
        <sz val="10"/>
        <rFont val="Arial Nova Cond"/>
        <family val="2"/>
      </rPr>
      <t xml:space="preserve"> colores - Paquete de 50 unidades</t>
    </r>
  </si>
  <si>
    <r>
      <rPr>
        <sz val="16"/>
        <color theme="3"/>
        <rFont val="Arial Nova Cond"/>
        <family val="2"/>
      </rPr>
      <t xml:space="preserve">Bandeja </t>
    </r>
    <r>
      <rPr>
        <b/>
        <sz val="16"/>
        <color theme="3"/>
        <rFont val="Arial Nova Cond"/>
        <family val="2"/>
      </rPr>
      <t>laminada termoformada</t>
    </r>
  </si>
  <si>
    <r>
      <t xml:space="preserve">Rosa
</t>
    </r>
    <r>
      <rPr>
        <sz val="11"/>
        <color theme="3"/>
        <rFont val="Arial Nova Cond"/>
        <family val="2"/>
      </rPr>
      <t>Gold</t>
    </r>
  </si>
  <si>
    <r>
      <t xml:space="preserve">Celeste
</t>
    </r>
    <r>
      <rPr>
        <sz val="11"/>
        <color theme="3"/>
        <rFont val="Arial Nova Cond"/>
        <family val="2"/>
      </rPr>
      <t>Gold</t>
    </r>
  </si>
  <si>
    <r>
      <t>Termoformada</t>
    </r>
    <r>
      <rPr>
        <b/>
        <sz val="12"/>
        <color theme="3"/>
        <rFont val="Arial Nova Cond"/>
        <family val="2"/>
      </rPr>
      <t xml:space="preserve"> 1.25 mm</t>
    </r>
  </si>
  <si>
    <r>
      <t xml:space="preserve">13 </t>
    </r>
    <r>
      <rPr>
        <sz val="11"/>
        <color theme="3"/>
        <rFont val="Arial Nova Cond"/>
        <family val="2"/>
      </rPr>
      <t>x</t>
    </r>
    <r>
      <rPr>
        <b/>
        <sz val="11"/>
        <color theme="3"/>
        <rFont val="Arial Nova Cond"/>
        <family val="2"/>
      </rPr>
      <t xml:space="preserve"> 18</t>
    </r>
  </si>
  <si>
    <r>
      <t xml:space="preserve">15 </t>
    </r>
    <r>
      <rPr>
        <sz val="11"/>
        <color theme="3"/>
        <rFont val="Arial Nova Cond"/>
        <family val="2"/>
      </rPr>
      <t>x</t>
    </r>
    <r>
      <rPr>
        <b/>
        <sz val="11"/>
        <color theme="3"/>
        <rFont val="Arial Nova Cond"/>
        <family val="2"/>
      </rPr>
      <t xml:space="preserve"> 20</t>
    </r>
  </si>
  <si>
    <r>
      <t xml:space="preserve">18 </t>
    </r>
    <r>
      <rPr>
        <sz val="11"/>
        <color theme="3"/>
        <rFont val="Arial Nova Cond"/>
        <family val="2"/>
      </rPr>
      <t>x</t>
    </r>
    <r>
      <rPr>
        <b/>
        <sz val="11"/>
        <color theme="3"/>
        <rFont val="Arial Nova Cond"/>
        <family val="2"/>
      </rPr>
      <t xml:space="preserve"> 26</t>
    </r>
  </si>
  <si>
    <r>
      <t xml:space="preserve">23 </t>
    </r>
    <r>
      <rPr>
        <sz val="11"/>
        <color theme="3"/>
        <rFont val="Arial Nova Cond"/>
        <family val="2"/>
      </rPr>
      <t>x</t>
    </r>
    <r>
      <rPr>
        <b/>
        <sz val="11"/>
        <color theme="3"/>
        <rFont val="Arial Nova Cond"/>
        <family val="2"/>
      </rPr>
      <t xml:space="preserve"> 28</t>
    </r>
  </si>
  <si>
    <r>
      <t xml:space="preserve">28 </t>
    </r>
    <r>
      <rPr>
        <sz val="11"/>
        <color theme="3"/>
        <rFont val="Arial Nova Cond"/>
        <family val="2"/>
      </rPr>
      <t>x</t>
    </r>
    <r>
      <rPr>
        <b/>
        <sz val="11"/>
        <color theme="3"/>
        <rFont val="Arial Nova Cond"/>
        <family val="2"/>
      </rPr>
      <t xml:space="preserve"> 30</t>
    </r>
  </si>
  <si>
    <r>
      <t xml:space="preserve">Termoformada </t>
    </r>
    <r>
      <rPr>
        <b/>
        <sz val="12"/>
        <color theme="3"/>
        <rFont val="Arial Nova Cond"/>
        <family val="2"/>
      </rPr>
      <t>1.5 mm</t>
    </r>
  </si>
  <si>
    <r>
      <t xml:space="preserve">en </t>
    </r>
    <r>
      <rPr>
        <b/>
        <sz val="11"/>
        <color theme="4"/>
        <rFont val="Arial Nova Cond"/>
        <family val="2"/>
      </rPr>
      <t>7</t>
    </r>
    <r>
      <rPr>
        <sz val="11"/>
        <color theme="4"/>
        <rFont val="Arial Nova Cond"/>
        <family val="2"/>
      </rPr>
      <t xml:space="preserve"> colores - Paquete por 50 unidades</t>
    </r>
  </si>
  <si>
    <r>
      <rPr>
        <b/>
        <sz val="11"/>
        <color theme="4"/>
        <rFont val="Arial Nova Cond"/>
        <family val="2"/>
      </rPr>
      <t>Oro Plata Negra</t>
    </r>
    <r>
      <rPr>
        <sz val="11"/>
        <color theme="4"/>
        <rFont val="Arial Nova Cond"/>
        <family val="2"/>
      </rPr>
      <t xml:space="preserve"> y </t>
    </r>
    <r>
      <rPr>
        <b/>
        <sz val="11"/>
        <color theme="4"/>
        <rFont val="Arial Nova Cond"/>
        <family val="2"/>
      </rPr>
      <t>Rosa Celeste</t>
    </r>
    <r>
      <rPr>
        <sz val="11"/>
        <color theme="4"/>
        <rFont val="Arial Nova Cond"/>
        <family val="2"/>
      </rPr>
      <t xml:space="preserve"> pastel y gold</t>
    </r>
  </si>
  <si>
    <r>
      <rPr>
        <sz val="24"/>
        <color theme="6" tint="-0.499984740745262"/>
        <rFont val="Arial Nova Cond"/>
        <family val="2"/>
      </rPr>
      <t>Lista de precios</t>
    </r>
    <r>
      <rPr>
        <b/>
        <sz val="24"/>
        <color theme="6" tint="-0.499984740745262"/>
        <rFont val="Arial Nova Cond"/>
        <family val="2"/>
      </rPr>
      <t xml:space="preserve">
Mayorista</t>
    </r>
  </si>
  <si>
    <r>
      <t>Pedido</t>
    </r>
    <r>
      <rPr>
        <sz val="18"/>
        <rFont val="Arial Nova Cond"/>
        <family val="2"/>
      </rPr>
      <t xml:space="preserve"> cuantificado</t>
    </r>
  </si>
  <si>
    <r>
      <rPr>
        <b/>
        <sz val="18"/>
        <color theme="6" tint="-0.499984740745262"/>
        <rFont val="Arial Nova Cond"/>
        <family val="2"/>
      </rPr>
      <t>Síntesis</t>
    </r>
    <r>
      <rPr>
        <sz val="18"/>
        <color theme="6" tint="-0.499984740745262"/>
        <rFont val="Arial Nova Cond"/>
        <family val="2"/>
      </rPr>
      <t xml:space="preserve"> del pedido</t>
    </r>
  </si>
  <si>
    <r>
      <t>Monto</t>
    </r>
    <r>
      <rPr>
        <sz val="14"/>
        <color theme="6" tint="-0.499984740745262"/>
        <rFont val="Arial Nova Cond"/>
        <family val="2"/>
      </rPr>
      <t xml:space="preserve"> Neto $</t>
    </r>
  </si>
  <si>
    <r>
      <rPr>
        <sz val="12"/>
        <color theme="6" tint="-0.249977111117893"/>
        <rFont val="Arial Nova Cond"/>
        <family val="2"/>
      </rPr>
      <t>Bandejas</t>
    </r>
    <r>
      <rPr>
        <b/>
        <sz val="12"/>
        <color theme="6" tint="-0.249977111117893"/>
        <rFont val="Arial Nova Cond"/>
        <family val="2"/>
      </rPr>
      <t xml:space="preserve">
Aitana</t>
    </r>
  </si>
  <si>
    <r>
      <rPr>
        <b/>
        <sz val="12"/>
        <rFont val="Arial Nova Cond"/>
        <family val="2"/>
      </rPr>
      <t>Bandeja pesada</t>
    </r>
    <r>
      <rPr>
        <sz val="12"/>
        <rFont val="Arial Nova Cond"/>
        <family val="2"/>
      </rPr>
      <t xml:space="preserve"> </t>
    </r>
  </si>
  <si>
    <r>
      <t xml:space="preserve">Plato premium
</t>
    </r>
    <r>
      <rPr>
        <sz val="12"/>
        <color theme="6" tint="-0.249977111117893"/>
        <rFont val="Arial Nova Cond"/>
        <family val="2"/>
      </rPr>
      <t>Kuné</t>
    </r>
  </si>
  <si>
    <r>
      <rPr>
        <b/>
        <sz val="12"/>
        <rFont val="Arial Nova Cond"/>
        <family val="2"/>
      </rPr>
      <t>Plato premium</t>
    </r>
    <r>
      <rPr>
        <sz val="12"/>
        <rFont val="Arial Nova Cond"/>
        <family val="2"/>
      </rPr>
      <t xml:space="preserve"> 1.25 mm</t>
    </r>
  </si>
  <si>
    <r>
      <rPr>
        <b/>
        <sz val="12"/>
        <rFont val="Arial Nova Cond"/>
        <family val="2"/>
      </rPr>
      <t>Plato premium</t>
    </r>
    <r>
      <rPr>
        <sz val="12"/>
        <rFont val="Arial Nova Cond"/>
        <family val="2"/>
      </rPr>
      <t xml:space="preserve"> 2.00 mm</t>
    </r>
  </si>
  <si>
    <r>
      <t>Termoformada</t>
    </r>
    <r>
      <rPr>
        <sz val="12"/>
        <color theme="6" tint="-0.249977111117893"/>
        <rFont val="Arial Nova Cond"/>
        <family val="2"/>
      </rPr>
      <t xml:space="preserve">
Kuné</t>
    </r>
  </si>
  <si>
    <r>
      <rPr>
        <b/>
        <sz val="12"/>
        <rFont val="Arial Nova Cond"/>
        <family val="2"/>
      </rPr>
      <t>Termoformada</t>
    </r>
    <r>
      <rPr>
        <sz val="12"/>
        <rFont val="Arial Nova Cond"/>
        <family val="2"/>
      </rPr>
      <t xml:space="preserve"> laminada 1.25 mm</t>
    </r>
  </si>
  <si>
    <r>
      <rPr>
        <b/>
        <sz val="12"/>
        <rFont val="Arial Nova Cond"/>
        <family val="2"/>
      </rPr>
      <t>Termoformada</t>
    </r>
    <r>
      <rPr>
        <sz val="12"/>
        <rFont val="Arial Nova Cond"/>
        <family val="2"/>
      </rPr>
      <t xml:space="preserve"> laminada 1.50 mm</t>
    </r>
  </si>
  <si>
    <r>
      <t>Discos de cartón</t>
    </r>
    <r>
      <rPr>
        <sz val="12"/>
        <color theme="6" tint="-0.249977111117893"/>
        <rFont val="Arial Nova Cond"/>
        <family val="2"/>
      </rPr>
      <t xml:space="preserve">
Kuné</t>
    </r>
  </si>
  <si>
    <r>
      <rPr>
        <b/>
        <sz val="12"/>
        <rFont val="Arial Nova Cond"/>
        <family val="2"/>
      </rPr>
      <t>Disco laminado</t>
    </r>
    <r>
      <rPr>
        <sz val="12"/>
        <rFont val="Arial Nova Cond"/>
        <family val="2"/>
      </rPr>
      <t xml:space="preserve"> en oro ó plata</t>
    </r>
  </si>
  <si>
    <r>
      <rPr>
        <b/>
        <sz val="12"/>
        <rFont val="Arial Nova Cond"/>
        <family val="2"/>
      </rPr>
      <t>Disco laminado</t>
    </r>
    <r>
      <rPr>
        <sz val="12"/>
        <rFont val="Arial Nova Cond"/>
        <family val="2"/>
      </rPr>
      <t xml:space="preserve"> en oro y plata</t>
    </r>
  </si>
  <si>
    <r>
      <rPr>
        <sz val="20"/>
        <color theme="0" tint="-0.499984740745262"/>
        <rFont val="Arial Nova Cond"/>
        <family val="2"/>
      </rPr>
      <t xml:space="preserve">Lista de precios </t>
    </r>
    <r>
      <rPr>
        <b/>
        <sz val="20"/>
        <color theme="0" tint="-0.499984740745262"/>
        <rFont val="Arial Nova Cond"/>
        <family val="2"/>
      </rPr>
      <t>2024-04</t>
    </r>
  </si>
  <si>
    <r>
      <t xml:space="preserve">MAYORISTA </t>
    </r>
    <r>
      <rPr>
        <b/>
        <sz val="26"/>
        <color theme="6" tint="-0.249977111117893"/>
        <rFont val="Arial Nova Cond"/>
        <family val="2"/>
      </rPr>
      <t>Plato premium</t>
    </r>
  </si>
  <si>
    <r>
      <t xml:space="preserve">Powered by </t>
    </r>
    <r>
      <rPr>
        <sz val="18"/>
        <color theme="6" tint="-0.249977111117893"/>
        <rFont val="Righteous"/>
      </rPr>
      <t>impactar</t>
    </r>
  </si>
  <si>
    <r>
      <t xml:space="preserve">Lista de precios </t>
    </r>
    <r>
      <rPr>
        <b/>
        <sz val="14"/>
        <color theme="0" tint="-0.499984740745262"/>
        <rFont val="Arial Nova Cond"/>
        <family val="2"/>
      </rPr>
      <t>2024-04</t>
    </r>
  </si>
  <si>
    <r>
      <t xml:space="preserve">Lista de precios </t>
    </r>
    <r>
      <rPr>
        <b/>
        <sz val="16"/>
        <color theme="0" tint="-0.499984740745262"/>
        <rFont val="Arial Nova Cond"/>
        <family val="2"/>
      </rPr>
      <t>2024-04</t>
    </r>
  </si>
  <si>
    <r>
      <t xml:space="preserve">Powered by </t>
    </r>
    <r>
      <rPr>
        <sz val="20"/>
        <color theme="4" tint="-0.249977111117893"/>
        <rFont val="Righteous"/>
      </rPr>
      <t>impactar</t>
    </r>
  </si>
  <si>
    <r>
      <t xml:space="preserve">MAYORISTA - </t>
    </r>
    <r>
      <rPr>
        <b/>
        <sz val="26"/>
        <color theme="3"/>
        <rFont val="Arial Nova Cond"/>
        <family val="2"/>
      </rPr>
      <t>Bandeja Termoformada</t>
    </r>
  </si>
  <si>
    <r>
      <t xml:space="preserve">Lista de precios </t>
    </r>
    <r>
      <rPr>
        <b/>
        <sz val="18"/>
        <color theme="0" tint="-0.499984740745262"/>
        <rFont val="Arial Nova Cond"/>
        <family val="2"/>
      </rPr>
      <t>2024-04</t>
    </r>
  </si>
  <si>
    <r>
      <t xml:space="preserve">Powered by </t>
    </r>
    <r>
      <rPr>
        <sz val="20"/>
        <color theme="7" tint="0.39997558519241921"/>
        <rFont val="Righteous"/>
      </rPr>
      <t>impactar</t>
    </r>
  </si>
  <si>
    <r>
      <rPr>
        <sz val="18"/>
        <color theme="0" tint="-0.499984740745262"/>
        <rFont val="Arial"/>
        <family val="2"/>
      </rPr>
      <t xml:space="preserve">Lista de precios </t>
    </r>
    <r>
      <rPr>
        <b/>
        <sz val="18"/>
        <color theme="0" tint="-0.499984740745262"/>
        <rFont val="Arial"/>
        <family val="2"/>
      </rPr>
      <t>2024-04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</si>
</sst>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.0000_-;\-&quot;$&quot;* #,##0.0000_-;_-&quot;$&quot;* &quot;-&quot;??_-;_-@_-"/>
    <numFmt numFmtId="166" formatCode="_-&quot;$&quot;* #,##0_-;\-&quot;$&quot;* #,##0_-;_-&quot;$&quot;* &quot;-&quot;??_-;_-@_-"/>
    <numFmt numFmtId="167" formatCode="_-* #,##0_-;\-* #,##0_-;_-* &quot;-&quot;??_-;_-@_-"/>
    <numFmt numFmtId="168" formatCode="_-* #,##0.000_-;\-* #,##0.000_-;_-* &quot;-&quot;??_-;_-@_-"/>
    <numFmt numFmtId="169" formatCode="dd/mm/yyyy;@"/>
    <numFmt numFmtId="171" formatCode="_-* #,##0.0000_-;\-* #,##0.0000_-;_-* &quot;-&quot;??_-;_-@_-"/>
  </numFmts>
  <fonts count="129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4"/>
      <name val="Arial"/>
      <family val="2"/>
    </font>
    <font>
      <sz val="11"/>
      <color theme="7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26"/>
      <color theme="7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7"/>
      <name val="Arial"/>
      <family val="2"/>
    </font>
    <font>
      <sz val="16"/>
      <color theme="7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7"/>
      <name val="Arial"/>
      <family val="2"/>
    </font>
    <font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8"/>
      <color theme="4"/>
      <name val="Arial"/>
      <family val="2"/>
    </font>
    <font>
      <b/>
      <sz val="11"/>
      <color theme="0"/>
      <name val="Arial"/>
      <family val="2"/>
    </font>
    <font>
      <sz val="12"/>
      <color theme="7"/>
      <name val="Arial"/>
      <family val="2"/>
    </font>
    <font>
      <b/>
      <sz val="12"/>
      <color theme="7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7"/>
      <name val="Arial"/>
      <family val="2"/>
    </font>
    <font>
      <sz val="9"/>
      <color theme="7"/>
      <name val="Arial"/>
      <family val="2"/>
    </font>
    <font>
      <sz val="11"/>
      <color rgb="FFFF0000"/>
      <name val="Arial"/>
      <family val="2"/>
    </font>
    <font>
      <sz val="22"/>
      <color theme="7"/>
      <name val="Arial"/>
      <family val="2"/>
    </font>
    <font>
      <sz val="26"/>
      <name val="Arial"/>
      <family val="2"/>
    </font>
    <font>
      <b/>
      <sz val="26"/>
      <color theme="7"/>
      <name val="Arial"/>
      <family val="2"/>
    </font>
    <font>
      <sz val="11"/>
      <color theme="7"/>
      <name val="Roboto"/>
    </font>
    <font>
      <b/>
      <sz val="26"/>
      <color theme="6" tint="-0.499984740745262"/>
      <name val="Arial Nova Cond"/>
      <family val="2"/>
    </font>
    <font>
      <sz val="26"/>
      <color theme="6" tint="-0.499984740745262"/>
      <name val="Arial Nova Cond"/>
      <family val="2"/>
    </font>
    <font>
      <sz val="26"/>
      <name val="Arial Nova Cond"/>
      <family val="2"/>
    </font>
    <font>
      <sz val="20"/>
      <color theme="6" tint="-0.499984740745262"/>
      <name val="Arial Nova Cond"/>
      <family val="2"/>
    </font>
    <font>
      <b/>
      <sz val="14"/>
      <color theme="6" tint="-0.499984740745262"/>
      <name val="Arial Nova Cond"/>
      <family val="2"/>
    </font>
    <font>
      <sz val="20"/>
      <name val="Arial Nova Cond"/>
      <family val="2"/>
    </font>
    <font>
      <sz val="11"/>
      <name val="Arial Nova Cond"/>
      <family val="2"/>
    </font>
    <font>
      <b/>
      <sz val="16"/>
      <color theme="6" tint="-0.499984740745262"/>
      <name val="Arial Nova Cond"/>
      <family val="2"/>
    </font>
    <font>
      <b/>
      <sz val="14"/>
      <name val="Arial Nova Cond"/>
      <family val="2"/>
    </font>
    <font>
      <sz val="14"/>
      <name val="Arial Nova Cond"/>
      <family val="2"/>
    </font>
    <font>
      <b/>
      <sz val="18"/>
      <name val="Arial Nova Cond"/>
      <family val="2"/>
    </font>
    <font>
      <sz val="11"/>
      <color theme="6" tint="-0.249977111117893"/>
      <name val="Arial Nova Cond"/>
      <family val="2"/>
    </font>
    <font>
      <sz val="14"/>
      <color theme="0"/>
      <name val="Arial Nova Cond"/>
      <family val="2"/>
    </font>
    <font>
      <b/>
      <sz val="18"/>
      <color theme="6" tint="-0.249977111117893"/>
      <name val="Arial Nova Cond"/>
      <family val="2"/>
    </font>
    <font>
      <sz val="18"/>
      <name val="Arial Nova Cond"/>
      <family val="2"/>
    </font>
    <font>
      <sz val="11"/>
      <color theme="6" tint="-0.499984740745262"/>
      <name val="Arial Nova Cond"/>
      <family val="2"/>
    </font>
    <font>
      <b/>
      <sz val="11"/>
      <name val="Arial Nova Cond"/>
      <family val="2"/>
    </font>
    <font>
      <b/>
      <sz val="11"/>
      <color theme="6" tint="-0.499984740745262"/>
      <name val="Arial Nova Cond"/>
      <family val="2"/>
    </font>
    <font>
      <sz val="12"/>
      <color theme="0"/>
      <name val="Arial Nova Cond"/>
      <family val="2"/>
    </font>
    <font>
      <b/>
      <sz val="12"/>
      <color theme="0"/>
      <name val="Arial Nova Cond"/>
      <family val="2"/>
    </font>
    <font>
      <b/>
      <sz val="10"/>
      <color theme="6"/>
      <name val="Arial Nova Cond"/>
      <family val="2"/>
    </font>
    <font>
      <sz val="11"/>
      <color theme="6"/>
      <name val="Arial Nova Cond"/>
      <family val="2"/>
    </font>
    <font>
      <b/>
      <sz val="11"/>
      <color theme="6"/>
      <name val="Arial Nova Cond"/>
      <family val="2"/>
    </font>
    <font>
      <sz val="8"/>
      <color theme="6"/>
      <name val="Arial Nova Cond"/>
      <family val="2"/>
    </font>
    <font>
      <sz val="26"/>
      <color theme="1"/>
      <name val="Arial Nova Cond"/>
      <family val="2"/>
    </font>
    <font>
      <sz val="26"/>
      <color theme="5" tint="-0.249977111117893"/>
      <name val="Arial Nova Cond"/>
      <family val="2"/>
    </font>
    <font>
      <sz val="11"/>
      <color theme="1"/>
      <name val="Arial Nova Cond"/>
      <family val="2"/>
    </font>
    <font>
      <b/>
      <sz val="14"/>
      <color theme="0"/>
      <name val="Arial Nova Cond"/>
      <family val="2"/>
    </font>
    <font>
      <sz val="14"/>
      <color theme="1"/>
      <name val="Arial Nova Cond"/>
      <family val="2"/>
    </font>
    <font>
      <sz val="11"/>
      <color theme="5" tint="-0.249977111117893"/>
      <name val="Arial Nova Cond"/>
      <family val="2"/>
    </font>
    <font>
      <b/>
      <sz val="11"/>
      <color theme="5" tint="-0.249977111117893"/>
      <name val="Arial Nova Cond"/>
      <family val="2"/>
    </font>
    <font>
      <sz val="11"/>
      <color theme="0" tint="-0.499984740745262"/>
      <name val="Arial Nova Cond"/>
      <family val="2"/>
    </font>
    <font>
      <b/>
      <sz val="11"/>
      <color theme="0" tint="-0.499984740745262"/>
      <name val="Arial Nova Cond"/>
      <family val="2"/>
    </font>
    <font>
      <sz val="14"/>
      <color theme="5" tint="-0.249977111117893"/>
      <name val="Arial Nova Cond"/>
      <family val="2"/>
    </font>
    <font>
      <b/>
      <sz val="11"/>
      <color theme="1"/>
      <name val="Arial Nova Cond"/>
      <family val="2"/>
    </font>
    <font>
      <b/>
      <sz val="11"/>
      <color theme="5"/>
      <name val="Arial Nova Cond"/>
      <family val="2"/>
    </font>
    <font>
      <b/>
      <sz val="10"/>
      <color theme="5" tint="-0.249977111117893"/>
      <name val="Arial Nova Cond"/>
      <family val="2"/>
    </font>
    <font>
      <sz val="11"/>
      <color theme="5"/>
      <name val="Arial Nova Cond"/>
      <family val="2"/>
    </font>
    <font>
      <sz val="11"/>
      <color rgb="FF008000"/>
      <name val="Arial Nova Cond"/>
      <family val="2"/>
    </font>
    <font>
      <sz val="10"/>
      <color theme="5" tint="-0.249977111117893"/>
      <name val="Arial Nova Cond"/>
      <family val="2"/>
    </font>
    <font>
      <sz val="16"/>
      <color theme="0" tint="-0.499984740745262"/>
      <name val="Arial Nova Cond"/>
      <family val="2"/>
    </font>
    <font>
      <sz val="11"/>
      <color rgb="FF008000"/>
      <name val="Roboto"/>
    </font>
    <font>
      <sz val="18"/>
      <color theme="0" tint="-0.499984740745262"/>
      <name val="Righteous"/>
    </font>
    <font>
      <b/>
      <sz val="20"/>
      <color theme="0" tint="-0.499984740745262"/>
      <name val="Arial Nova Cond"/>
      <family val="2"/>
    </font>
    <font>
      <sz val="20"/>
      <color theme="0" tint="-0.499984740745262"/>
      <name val="Arial Nova Cond"/>
      <family val="2"/>
    </font>
    <font>
      <b/>
      <sz val="14"/>
      <color theme="0" tint="-0.499984740745262"/>
      <name val="Arial Nova Cond"/>
      <family val="2"/>
    </font>
    <font>
      <b/>
      <sz val="16"/>
      <color theme="0" tint="-0.499984740745262"/>
      <name val="Arial Nova Cond"/>
      <family val="2"/>
    </font>
    <font>
      <b/>
      <sz val="12"/>
      <color theme="0" tint="-0.499984740745262"/>
      <name val="Arial Nova Cond"/>
      <family val="2"/>
    </font>
    <font>
      <b/>
      <sz val="14"/>
      <color theme="5" tint="-0.249977111117893"/>
      <name val="Arial Nova Cond"/>
      <family val="2"/>
    </font>
    <font>
      <b/>
      <sz val="16"/>
      <color theme="5" tint="-0.249977111117893"/>
      <name val="Arial Nova Cond"/>
      <family val="2"/>
    </font>
    <font>
      <sz val="16"/>
      <color theme="5" tint="-0.249977111117893"/>
      <name val="Arial Nova Cond"/>
      <family val="2"/>
    </font>
    <font>
      <b/>
      <sz val="8"/>
      <color theme="5" tint="-0.249977111117893"/>
      <name val="Arial Nova Cond"/>
      <family val="2"/>
    </font>
    <font>
      <sz val="10"/>
      <name val="Arial Nova Cond"/>
      <family val="2"/>
    </font>
    <font>
      <b/>
      <sz val="10"/>
      <name val="Arial Nova Cond"/>
      <family val="2"/>
    </font>
    <font>
      <sz val="26"/>
      <color theme="3"/>
      <name val="Arial Nova Cond"/>
      <family val="2"/>
    </font>
    <font>
      <b/>
      <sz val="26"/>
      <color theme="3"/>
      <name val="Arial Nova Cond"/>
      <family val="2"/>
    </font>
    <font>
      <sz val="11"/>
      <color theme="4"/>
      <name val="Arial Nova Cond"/>
      <family val="2"/>
    </font>
    <font>
      <b/>
      <sz val="16"/>
      <color theme="3"/>
      <name val="Arial Nova Cond"/>
      <family val="2"/>
    </font>
    <font>
      <sz val="16"/>
      <color theme="3"/>
      <name val="Arial Nova Cond"/>
      <family val="2"/>
    </font>
    <font>
      <sz val="14"/>
      <color theme="3"/>
      <name val="Arial Nova Cond"/>
      <family val="2"/>
    </font>
    <font>
      <b/>
      <sz val="16"/>
      <color theme="4"/>
      <name val="Arial Nova Cond"/>
      <family val="2"/>
    </font>
    <font>
      <sz val="16"/>
      <color theme="4"/>
      <name val="Arial Nova Cond"/>
      <family val="2"/>
    </font>
    <font>
      <sz val="18"/>
      <color theme="4"/>
      <name val="Arial Nova Cond"/>
      <family val="2"/>
    </font>
    <font>
      <sz val="11"/>
      <color theme="3"/>
      <name val="Arial Nova Cond"/>
      <family val="2"/>
    </font>
    <font>
      <b/>
      <sz val="11"/>
      <color theme="3"/>
      <name val="Arial Nova Cond"/>
      <family val="2"/>
    </font>
    <font>
      <sz val="12"/>
      <color theme="3"/>
      <name val="Arial Nova Cond"/>
      <family val="2"/>
    </font>
    <font>
      <b/>
      <sz val="12"/>
      <color theme="3"/>
      <name val="Arial Nova Cond"/>
      <family val="2"/>
    </font>
    <font>
      <b/>
      <sz val="8"/>
      <color theme="3"/>
      <name val="Arial Nova Cond"/>
      <family val="2"/>
    </font>
    <font>
      <sz val="11"/>
      <color rgb="FFFF0000"/>
      <name val="Arial Nova Cond"/>
      <family val="2"/>
    </font>
    <font>
      <b/>
      <sz val="11"/>
      <color theme="4"/>
      <name val="Arial Nova Cond"/>
      <family val="2"/>
    </font>
    <font>
      <b/>
      <sz val="11"/>
      <color theme="4" tint="-0.499984740745262"/>
      <name val="Arial Nova Cond"/>
      <family val="2"/>
    </font>
    <font>
      <sz val="9"/>
      <color theme="4"/>
      <name val="Arial Nova Cond"/>
      <family val="2"/>
    </font>
    <font>
      <b/>
      <sz val="11"/>
      <color theme="0"/>
      <name val="Arial Nova Cond"/>
      <family val="2"/>
    </font>
    <font>
      <b/>
      <sz val="26"/>
      <color theme="6"/>
      <name val="Arial Nova Cond"/>
      <family val="2"/>
    </font>
    <font>
      <b/>
      <sz val="24"/>
      <color theme="6" tint="-0.499984740745262"/>
      <name val="Arial Nova Cond"/>
      <family val="2"/>
    </font>
    <font>
      <sz val="24"/>
      <color theme="6" tint="-0.499984740745262"/>
      <name val="Arial Nova Cond"/>
      <family val="2"/>
    </font>
    <font>
      <sz val="12"/>
      <name val="Arial Nova Cond"/>
      <family val="2"/>
    </font>
    <font>
      <b/>
      <sz val="26"/>
      <name val="Arial Nova Cond"/>
      <family val="2"/>
    </font>
    <font>
      <sz val="18"/>
      <color theme="6" tint="-0.499984740745262"/>
      <name val="Arial Nova Cond"/>
      <family val="2"/>
    </font>
    <font>
      <b/>
      <sz val="18"/>
      <color theme="6" tint="-0.499984740745262"/>
      <name val="Arial Nova Cond"/>
      <family val="2"/>
    </font>
    <font>
      <sz val="14"/>
      <color theme="6" tint="-0.499984740745262"/>
      <name val="Arial Nova Cond"/>
      <family val="2"/>
    </font>
    <font>
      <b/>
      <sz val="12"/>
      <color theme="6" tint="-0.249977111117893"/>
      <name val="Arial Nova Cond"/>
      <family val="2"/>
    </font>
    <font>
      <sz val="12"/>
      <color theme="6" tint="-0.249977111117893"/>
      <name val="Arial Nova Cond"/>
      <family val="2"/>
    </font>
    <font>
      <b/>
      <sz val="12"/>
      <name val="Arial Nova Cond"/>
      <family val="2"/>
    </font>
    <font>
      <sz val="12"/>
      <color theme="0" tint="-0.499984740745262"/>
      <name val="Arial Nova Cond"/>
      <family val="2"/>
    </font>
    <font>
      <b/>
      <sz val="12"/>
      <color theme="6" tint="-0.499984740745262"/>
      <name val="Arial Nova Cond"/>
      <family val="2"/>
    </font>
    <font>
      <sz val="12"/>
      <color theme="6"/>
      <name val="Arial Nova Cond"/>
      <family val="2"/>
    </font>
    <font>
      <sz val="26"/>
      <color theme="6" tint="-0.249977111117893"/>
      <name val="Arial Nova Cond"/>
      <family val="2"/>
    </font>
    <font>
      <b/>
      <sz val="26"/>
      <color theme="6" tint="-0.249977111117893"/>
      <name val="Arial Nova Cond"/>
      <family val="2"/>
    </font>
    <font>
      <sz val="18"/>
      <color theme="6" tint="-0.249977111117893"/>
      <name val="Righteous"/>
    </font>
    <font>
      <sz val="14"/>
      <color theme="0" tint="-0.499984740745262"/>
      <name val="Arial Nova Cond"/>
      <family val="2"/>
    </font>
    <font>
      <sz val="11"/>
      <color theme="4" tint="-0.249977111117893"/>
      <name val="Roboto"/>
    </font>
    <font>
      <sz val="20"/>
      <color theme="4" tint="-0.249977111117893"/>
      <name val="Righteous"/>
    </font>
    <font>
      <sz val="18"/>
      <color theme="0" tint="-0.499984740745262"/>
      <name val="Arial Nova Cond"/>
      <family val="2"/>
    </font>
    <font>
      <b/>
      <sz val="18"/>
      <color theme="0" tint="-0.499984740745262"/>
      <name val="Arial Nova Cond"/>
      <family val="2"/>
    </font>
    <font>
      <sz val="11"/>
      <color theme="7" tint="0.39997558519241921"/>
      <name val="Roboto"/>
    </font>
    <font>
      <sz val="20"/>
      <color theme="7" tint="0.39997558519241921"/>
      <name val="Righteous"/>
    </font>
    <font>
      <sz val="18"/>
      <color theme="0" tint="-0.499984740745262"/>
      <name val="Arial"/>
      <family val="2"/>
    </font>
    <font>
      <b/>
      <sz val="18"/>
      <color theme="0" tint="-0.4999847407452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EE1D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6"/>
      </left>
      <right/>
      <top style="medium">
        <color theme="6"/>
      </top>
      <bottom style="thin">
        <color theme="6"/>
      </bottom>
      <diagonal/>
    </border>
    <border>
      <left/>
      <right/>
      <top style="medium">
        <color theme="6"/>
      </top>
      <bottom style="thin">
        <color theme="6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medium">
        <color theme="7" tint="0.39997558519241921"/>
      </bottom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thin">
        <color theme="7"/>
      </right>
      <top style="medium">
        <color theme="7" tint="0.39997558519241921"/>
      </top>
      <bottom style="medium">
        <color theme="7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6"/>
      </left>
      <right style="thin">
        <color theme="6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 style="medium">
        <color theme="6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medium">
        <color theme="5"/>
      </bottom>
      <diagonal/>
    </border>
    <border>
      <left style="thin">
        <color theme="6"/>
      </left>
      <right/>
      <top style="medium">
        <color theme="6"/>
      </top>
      <bottom/>
      <diagonal/>
    </border>
    <border>
      <left/>
      <right style="thin">
        <color theme="6"/>
      </right>
      <top style="medium">
        <color theme="6"/>
      </top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5"/>
      </left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/>
      </top>
      <bottom style="thin">
        <color theme="5" tint="-0.249977111117893"/>
      </bottom>
      <diagonal/>
    </border>
    <border>
      <left/>
      <right/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medium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/>
      </left>
      <right style="thin">
        <color theme="7" tint="0.39997558519241921"/>
      </right>
      <top style="thin">
        <color theme="7" tint="0.39997558519241921"/>
      </top>
      <bottom style="medium">
        <color theme="7" tint="0.39997558519241921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medium">
        <color theme="7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medium">
        <color theme="5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medium">
        <color theme="5"/>
      </bottom>
      <diagonal/>
    </border>
    <border>
      <left/>
      <right style="thin">
        <color theme="5"/>
      </right>
      <top/>
      <bottom style="thin">
        <color theme="5" tint="-0.249977111117893"/>
      </bottom>
      <diagonal/>
    </border>
    <border>
      <left style="thin">
        <color theme="5"/>
      </left>
      <right/>
      <top/>
      <bottom style="thin">
        <color theme="5" tint="-0.249977111117893"/>
      </bottom>
      <diagonal/>
    </border>
    <border>
      <left style="thin">
        <color theme="5"/>
      </left>
      <right/>
      <top style="medium">
        <color theme="5"/>
      </top>
      <bottom style="thin">
        <color theme="5"/>
      </bottom>
      <diagonal/>
    </border>
    <border>
      <left/>
      <right/>
      <top style="medium">
        <color theme="5"/>
      </top>
      <bottom style="thin">
        <color theme="5"/>
      </bottom>
      <diagonal/>
    </border>
    <border>
      <left/>
      <right style="thin">
        <color theme="5" tint="-0.249977111117893"/>
      </right>
      <top style="medium">
        <color theme="5"/>
      </top>
      <bottom style="thin">
        <color theme="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7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5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 style="medium">
        <color theme="5"/>
      </top>
      <bottom style="thin">
        <color theme="5" tint="-0.249977111117893"/>
      </bottom>
      <diagonal/>
    </border>
    <border>
      <left/>
      <right/>
      <top style="medium">
        <color theme="5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medium">
        <color theme="5"/>
      </top>
      <bottom style="thin">
        <color theme="5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 style="medium">
        <color theme="6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63">
    <xf numFmtId="0" fontId="0" fillId="0" borderId="0" xfId="0"/>
    <xf numFmtId="0" fontId="4" fillId="2" borderId="2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8" borderId="2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7" fillId="0" borderId="24" xfId="0" applyFont="1" applyBorder="1" applyAlignment="1">
      <alignment vertical="center"/>
    </xf>
    <xf numFmtId="0" fontId="4" fillId="10" borderId="25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71" fontId="15" fillId="2" borderId="26" xfId="4" applyNumberFormat="1" applyFont="1" applyFill="1" applyBorder="1" applyAlignment="1">
      <alignment horizontal="center" vertical="center"/>
    </xf>
    <xf numFmtId="164" fontId="16" fillId="2" borderId="26" xfId="1" applyFont="1" applyFill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16" fillId="2" borderId="23" xfId="1" applyFont="1" applyFill="1" applyBorder="1" applyAlignment="1">
      <alignment vertical="center"/>
    </xf>
    <xf numFmtId="166" fontId="5" fillId="0" borderId="23" xfId="0" applyNumberFormat="1" applyFont="1" applyBorder="1" applyAlignment="1">
      <alignment vertical="center"/>
    </xf>
    <xf numFmtId="167" fontId="16" fillId="0" borderId="23" xfId="4" applyNumberFormat="1" applyFont="1" applyFill="1" applyBorder="1" applyAlignment="1">
      <alignment vertical="center"/>
    </xf>
    <xf numFmtId="167" fontId="16" fillId="11" borderId="23" xfId="4" applyNumberFormat="1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171" fontId="15" fillId="2" borderId="22" xfId="4" applyNumberFormat="1" applyFont="1" applyFill="1" applyBorder="1" applyAlignment="1">
      <alignment horizontal="center" vertical="center"/>
    </xf>
    <xf numFmtId="164" fontId="16" fillId="2" borderId="22" xfId="1" applyFont="1" applyFill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167" fontId="16" fillId="0" borderId="22" xfId="4" applyNumberFormat="1" applyFont="1" applyFill="1" applyBorder="1" applyAlignment="1">
      <alignment vertical="center"/>
    </xf>
    <xf numFmtId="167" fontId="16" fillId="11" borderId="22" xfId="4" applyNumberFormat="1" applyFont="1" applyFill="1" applyBorder="1" applyAlignment="1">
      <alignment vertical="center"/>
    </xf>
    <xf numFmtId="0" fontId="14" fillId="2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171" fontId="15" fillId="2" borderId="25" xfId="4" applyNumberFormat="1" applyFont="1" applyFill="1" applyBorder="1" applyAlignment="1">
      <alignment horizontal="center" vertical="center"/>
    </xf>
    <xf numFmtId="164" fontId="16" fillId="2" borderId="25" xfId="1" applyFont="1" applyFill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166" fontId="5" fillId="0" borderId="25" xfId="0" applyNumberFormat="1" applyFont="1" applyBorder="1" applyAlignment="1">
      <alignment vertical="center"/>
    </xf>
    <xf numFmtId="167" fontId="16" fillId="0" borderId="25" xfId="4" applyNumberFormat="1" applyFont="1" applyFill="1" applyBorder="1" applyAlignment="1">
      <alignment vertical="center"/>
    </xf>
    <xf numFmtId="167" fontId="16" fillId="11" borderId="25" xfId="4" applyNumberFormat="1" applyFont="1" applyFill="1" applyBorder="1" applyAlignment="1">
      <alignment vertical="center"/>
    </xf>
    <xf numFmtId="167" fontId="16" fillId="2" borderId="22" xfId="4" applyNumberFormat="1" applyFont="1" applyFill="1" applyBorder="1" applyAlignment="1">
      <alignment vertical="center"/>
    </xf>
    <xf numFmtId="166" fontId="13" fillId="0" borderId="22" xfId="0" applyNumberFormat="1" applyFont="1" applyBorder="1" applyAlignment="1">
      <alignment vertical="center"/>
    </xf>
    <xf numFmtId="167" fontId="14" fillId="2" borderId="22" xfId="4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7" fontId="18" fillId="12" borderId="25" xfId="4" applyNumberFormat="1" applyFont="1" applyFill="1" applyBorder="1" applyAlignment="1">
      <alignment horizontal="center" vertical="center"/>
    </xf>
    <xf numFmtId="166" fontId="13" fillId="0" borderId="25" xfId="0" applyNumberFormat="1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71" fontId="25" fillId="2" borderId="22" xfId="4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4" fontId="6" fillId="3" borderId="0" xfId="0" applyNumberFormat="1" applyFont="1" applyFill="1" applyAlignment="1">
      <alignment vertical="center"/>
    </xf>
    <xf numFmtId="0" fontId="30" fillId="6" borderId="0" xfId="0" applyFont="1" applyFill="1" applyAlignment="1">
      <alignment horizontal="left" vertical="top" indent="1"/>
    </xf>
    <xf numFmtId="0" fontId="32" fillId="6" borderId="0" xfId="0" applyFont="1" applyFill="1" applyAlignment="1">
      <alignment horizontal="center" vertical="top"/>
    </xf>
    <xf numFmtId="0" fontId="31" fillId="6" borderId="0" xfId="0" applyFont="1" applyFill="1" applyAlignment="1">
      <alignment horizontal="center" vertical="top"/>
    </xf>
    <xf numFmtId="0" fontId="31" fillId="6" borderId="0" xfId="0" applyFont="1" applyFill="1" applyAlignment="1">
      <alignment horizontal="right" vertical="top"/>
    </xf>
    <xf numFmtId="0" fontId="32" fillId="6" borderId="0" xfId="0" applyFont="1" applyFill="1" applyAlignment="1">
      <alignment horizontal="left" vertical="top"/>
    </xf>
    <xf numFmtId="0" fontId="32" fillId="0" borderId="0" xfId="0" applyFont="1" applyAlignment="1">
      <alignment horizontal="center" vertical="top"/>
    </xf>
    <xf numFmtId="0" fontId="35" fillId="6" borderId="0" xfId="0" applyFont="1" applyFill="1" applyAlignment="1">
      <alignment horizontal="center" vertical="top"/>
    </xf>
    <xf numFmtId="0" fontId="33" fillId="6" borderId="0" xfId="0" applyFont="1" applyFill="1" applyAlignment="1">
      <alignment horizontal="center" vertical="top"/>
    </xf>
    <xf numFmtId="0" fontId="33" fillId="6" borderId="0" xfId="0" applyFont="1" applyFill="1" applyAlignment="1">
      <alignment horizontal="right" vertical="top"/>
    </xf>
    <xf numFmtId="0" fontId="35" fillId="6" borderId="0" xfId="0" applyFont="1" applyFill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36" fillId="6" borderId="0" xfId="0" applyFont="1" applyFill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41" fillId="6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6" borderId="0" xfId="0" applyFont="1" applyFill="1" applyAlignment="1">
      <alignment vertical="center"/>
    </xf>
    <xf numFmtId="0" fontId="39" fillId="6" borderId="0" xfId="0" applyFont="1" applyFill="1" applyAlignment="1">
      <alignment vertical="center"/>
    </xf>
    <xf numFmtId="0" fontId="36" fillId="6" borderId="83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44" fillId="6" borderId="10" xfId="0" applyFont="1" applyFill="1" applyBorder="1" applyAlignment="1">
      <alignment vertical="center"/>
    </xf>
    <xf numFmtId="0" fontId="45" fillId="9" borderId="4" xfId="0" applyFont="1" applyFill="1" applyBorder="1" applyAlignment="1">
      <alignment horizontal="center" vertical="center" wrapText="1"/>
    </xf>
    <xf numFmtId="0" fontId="36" fillId="9" borderId="4" xfId="0" applyFont="1" applyFill="1" applyBorder="1" applyAlignment="1">
      <alignment horizontal="center" vertical="center" wrapText="1"/>
    </xf>
    <xf numFmtId="0" fontId="46" fillId="9" borderId="4" xfId="0" applyFont="1" applyFill="1" applyBorder="1" applyAlignment="1">
      <alignment horizontal="center" vertical="center" wrapText="1"/>
    </xf>
    <xf numFmtId="0" fontId="47" fillId="9" borderId="4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168" fontId="51" fillId="0" borderId="2" xfId="4" applyNumberFormat="1" applyFont="1" applyFill="1" applyBorder="1" applyAlignment="1">
      <alignment vertical="center"/>
    </xf>
    <xf numFmtId="167" fontId="51" fillId="0" borderId="2" xfId="4" applyNumberFormat="1" applyFont="1" applyFill="1" applyBorder="1" applyAlignment="1">
      <alignment horizontal="center" vertical="center"/>
    </xf>
    <xf numFmtId="166" fontId="36" fillId="6" borderId="2" xfId="0" applyNumberFormat="1" applyFont="1" applyFill="1" applyBorder="1" applyAlignment="1">
      <alignment vertical="center"/>
    </xf>
    <xf numFmtId="0" fontId="46" fillId="0" borderId="2" xfId="1" applyNumberFormat="1" applyFont="1" applyFill="1" applyBorder="1" applyAlignment="1">
      <alignment horizontal="center" vertical="center"/>
    </xf>
    <xf numFmtId="166" fontId="36" fillId="0" borderId="2" xfId="1" applyNumberFormat="1" applyFont="1" applyFill="1" applyBorder="1" applyAlignment="1">
      <alignment vertical="center"/>
    </xf>
    <xf numFmtId="0" fontId="46" fillId="11" borderId="2" xfId="1" applyNumberFormat="1" applyFont="1" applyFill="1" applyBorder="1" applyAlignment="1" applyProtection="1">
      <alignment horizontal="center" vertical="center"/>
    </xf>
    <xf numFmtId="0" fontId="46" fillId="11" borderId="2" xfId="1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168" fontId="51" fillId="0" borderId="1" xfId="4" applyNumberFormat="1" applyFont="1" applyFill="1" applyBorder="1" applyAlignment="1">
      <alignment vertical="center"/>
    </xf>
    <xf numFmtId="167" fontId="51" fillId="0" borderId="1" xfId="4" applyNumberFormat="1" applyFont="1" applyFill="1" applyBorder="1" applyAlignment="1">
      <alignment horizontal="center" vertical="center"/>
    </xf>
    <xf numFmtId="166" fontId="36" fillId="6" borderId="1" xfId="0" applyNumberFormat="1" applyFont="1" applyFill="1" applyBorder="1" applyAlignment="1">
      <alignment vertical="center"/>
    </xf>
    <xf numFmtId="0" fontId="46" fillId="0" borderId="1" xfId="1" applyNumberFormat="1" applyFont="1" applyFill="1" applyBorder="1" applyAlignment="1">
      <alignment horizontal="center" vertical="center"/>
    </xf>
    <xf numFmtId="166" fontId="36" fillId="0" borderId="1" xfId="1" applyNumberFormat="1" applyFont="1" applyFill="1" applyBorder="1" applyAlignment="1">
      <alignment vertical="center"/>
    </xf>
    <xf numFmtId="0" fontId="46" fillId="11" borderId="1" xfId="1" applyNumberFormat="1" applyFont="1" applyFill="1" applyBorder="1" applyAlignment="1" applyProtection="1">
      <alignment horizontal="center" vertical="center"/>
    </xf>
    <xf numFmtId="0" fontId="46" fillId="11" borderId="1" xfId="1" applyNumberFormat="1" applyFont="1" applyFill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168" fontId="51" fillId="0" borderId="4" xfId="4" applyNumberFormat="1" applyFont="1" applyFill="1" applyBorder="1" applyAlignment="1">
      <alignment vertical="center"/>
    </xf>
    <xf numFmtId="167" fontId="51" fillId="0" borderId="4" xfId="4" applyNumberFormat="1" applyFont="1" applyFill="1" applyBorder="1" applyAlignment="1">
      <alignment horizontal="center" vertical="center"/>
    </xf>
    <xf numFmtId="166" fontId="36" fillId="6" borderId="4" xfId="0" applyNumberFormat="1" applyFont="1" applyFill="1" applyBorder="1" applyAlignment="1">
      <alignment vertical="center"/>
    </xf>
    <xf numFmtId="0" fontId="46" fillId="0" borderId="4" xfId="1" applyNumberFormat="1" applyFont="1" applyFill="1" applyBorder="1" applyAlignment="1">
      <alignment horizontal="center" vertical="center"/>
    </xf>
    <xf numFmtId="166" fontId="36" fillId="0" borderId="4" xfId="1" applyNumberFormat="1" applyFont="1" applyFill="1" applyBorder="1" applyAlignment="1">
      <alignment vertical="center"/>
    </xf>
    <xf numFmtId="0" fontId="46" fillId="11" borderId="4" xfId="1" applyNumberFormat="1" applyFont="1" applyFill="1" applyBorder="1" applyAlignment="1" applyProtection="1">
      <alignment horizontal="center" vertical="center"/>
    </xf>
    <xf numFmtId="0" fontId="46" fillId="11" borderId="4" xfId="1" applyNumberFormat="1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168" fontId="51" fillId="0" borderId="6" xfId="4" applyNumberFormat="1" applyFont="1" applyFill="1" applyBorder="1" applyAlignment="1">
      <alignment vertical="center"/>
    </xf>
    <xf numFmtId="167" fontId="51" fillId="0" borderId="6" xfId="4" applyNumberFormat="1" applyFont="1" applyFill="1" applyBorder="1" applyAlignment="1">
      <alignment horizontal="center" vertical="center"/>
    </xf>
    <xf numFmtId="0" fontId="46" fillId="11" borderId="6" xfId="1" applyNumberFormat="1" applyFont="1" applyFill="1" applyBorder="1" applyAlignment="1">
      <alignment horizontal="center" vertical="center"/>
    </xf>
    <xf numFmtId="166" fontId="46" fillId="2" borderId="6" xfId="1" applyNumberFormat="1" applyFont="1" applyFill="1" applyBorder="1" applyAlignment="1">
      <alignment vertical="center"/>
    </xf>
    <xf numFmtId="0" fontId="46" fillId="2" borderId="4" xfId="1" applyNumberFormat="1" applyFont="1" applyFill="1" applyBorder="1" applyAlignment="1">
      <alignment horizontal="center" vertical="center"/>
    </xf>
    <xf numFmtId="164" fontId="36" fillId="6" borderId="1" xfId="1" applyFont="1" applyFill="1" applyBorder="1" applyAlignment="1">
      <alignment horizontal="center" vertical="center"/>
    </xf>
    <xf numFmtId="166" fontId="36" fillId="2" borderId="1" xfId="1" applyNumberFormat="1" applyFont="1" applyFill="1" applyBorder="1" applyAlignment="1">
      <alignment vertical="center"/>
    </xf>
    <xf numFmtId="164" fontId="46" fillId="11" borderId="5" xfId="1" applyFont="1" applyFill="1" applyBorder="1" applyAlignment="1">
      <alignment horizontal="center" vertical="center"/>
    </xf>
    <xf numFmtId="166" fontId="46" fillId="2" borderId="5" xfId="1" applyNumberFormat="1" applyFont="1" applyFill="1" applyBorder="1" applyAlignment="1">
      <alignment vertical="center"/>
    </xf>
    <xf numFmtId="166" fontId="36" fillId="6" borderId="0" xfId="0" applyNumberFormat="1" applyFont="1" applyFill="1" applyAlignment="1">
      <alignment vertical="center"/>
    </xf>
    <xf numFmtId="166" fontId="51" fillId="2" borderId="1" xfId="1" applyNumberFormat="1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166" fontId="52" fillId="2" borderId="5" xfId="1" applyNumberFormat="1" applyFont="1" applyFill="1" applyBorder="1" applyAlignment="1">
      <alignment vertical="center"/>
    </xf>
    <xf numFmtId="166" fontId="46" fillId="0" borderId="2" xfId="1" applyNumberFormat="1" applyFont="1" applyFill="1" applyBorder="1" applyAlignment="1">
      <alignment vertical="center"/>
    </xf>
    <xf numFmtId="166" fontId="46" fillId="0" borderId="1" xfId="1" applyNumberFormat="1" applyFont="1" applyFill="1" applyBorder="1" applyAlignment="1">
      <alignment vertical="center"/>
    </xf>
    <xf numFmtId="166" fontId="46" fillId="0" borderId="4" xfId="1" applyNumberFormat="1" applyFont="1" applyFill="1" applyBorder="1" applyAlignment="1">
      <alignment vertical="center"/>
    </xf>
    <xf numFmtId="166" fontId="46" fillId="0" borderId="6" xfId="1" applyNumberFormat="1" applyFont="1" applyFill="1" applyBorder="1" applyAlignment="1">
      <alignment vertical="center"/>
    </xf>
    <xf numFmtId="166" fontId="36" fillId="6" borderId="6" xfId="0" applyNumberFormat="1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15" borderId="29" xfId="0" applyFont="1" applyFill="1" applyBorder="1" applyAlignment="1">
      <alignment horizontal="left" vertical="center" indent="1"/>
    </xf>
    <xf numFmtId="0" fontId="56" fillId="15" borderId="29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5" borderId="14" xfId="0" applyFont="1" applyFill="1" applyBorder="1" applyAlignment="1">
      <alignment vertical="center" wrapText="1"/>
    </xf>
    <xf numFmtId="0" fontId="56" fillId="0" borderId="0" xfId="0" applyFont="1" applyAlignment="1">
      <alignment vertical="center"/>
    </xf>
    <xf numFmtId="0" fontId="36" fillId="4" borderId="52" xfId="0" applyFont="1" applyFill="1" applyBorder="1" applyAlignment="1">
      <alignment horizontal="center" vertical="center" wrapText="1"/>
    </xf>
    <xf numFmtId="0" fontId="46" fillId="4" borderId="51" xfId="0" applyFont="1" applyFill="1" applyBorder="1" applyAlignment="1">
      <alignment horizontal="center" vertical="center"/>
    </xf>
    <xf numFmtId="0" fontId="46" fillId="4" borderId="51" xfId="0" applyFont="1" applyFill="1" applyBorder="1" applyAlignment="1">
      <alignment horizontal="center" vertical="center" wrapText="1"/>
    </xf>
    <xf numFmtId="0" fontId="56" fillId="15" borderId="69" xfId="0" applyFont="1" applyFill="1" applyBorder="1" applyAlignment="1">
      <alignment vertical="center"/>
    </xf>
    <xf numFmtId="0" fontId="59" fillId="2" borderId="18" xfId="0" applyFont="1" applyFill="1" applyBorder="1" applyAlignment="1">
      <alignment horizontal="center" vertical="center"/>
    </xf>
    <xf numFmtId="0" fontId="60" fillId="2" borderId="18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164" fontId="64" fillId="2" borderId="18" xfId="1" applyFont="1" applyFill="1" applyBorder="1" applyAlignment="1">
      <alignment vertical="center"/>
    </xf>
    <xf numFmtId="166" fontId="36" fillId="11" borderId="18" xfId="0" applyNumberFormat="1" applyFont="1" applyFill="1" applyBorder="1" applyAlignment="1">
      <alignment vertical="center"/>
    </xf>
    <xf numFmtId="167" fontId="64" fillId="0" borderId="31" xfId="4" applyNumberFormat="1" applyFont="1" applyBorder="1" applyAlignment="1">
      <alignment vertical="center"/>
    </xf>
    <xf numFmtId="166" fontId="36" fillId="0" borderId="31" xfId="1" applyNumberFormat="1" applyFont="1" applyBorder="1" applyAlignment="1">
      <alignment vertical="center"/>
    </xf>
    <xf numFmtId="0" fontId="46" fillId="11" borderId="31" xfId="0" applyFont="1" applyFill="1" applyBorder="1" applyAlignment="1">
      <alignment horizontal="center" vertical="center"/>
    </xf>
    <xf numFmtId="0" fontId="59" fillId="2" borderId="13" xfId="0" applyFont="1" applyFill="1" applyBorder="1" applyAlignment="1">
      <alignment horizontal="center" vertical="center"/>
    </xf>
    <xf numFmtId="0" fontId="60" fillId="2" borderId="13" xfId="0" applyFont="1" applyFill="1" applyBorder="1" applyAlignment="1">
      <alignment horizontal="center" vertical="center"/>
    </xf>
    <xf numFmtId="0" fontId="61" fillId="2" borderId="13" xfId="0" applyFont="1" applyFill="1" applyBorder="1" applyAlignment="1">
      <alignment horizontal="center" vertical="center"/>
    </xf>
    <xf numFmtId="164" fontId="64" fillId="2" borderId="13" xfId="1" applyFont="1" applyFill="1" applyBorder="1" applyAlignment="1">
      <alignment vertical="center"/>
    </xf>
    <xf numFmtId="166" fontId="36" fillId="11" borderId="13" xfId="0" applyNumberFormat="1" applyFont="1" applyFill="1" applyBorder="1" applyAlignment="1">
      <alignment vertical="center"/>
    </xf>
    <xf numFmtId="167" fontId="64" fillId="0" borderId="30" xfId="4" applyNumberFormat="1" applyFont="1" applyBorder="1" applyAlignment="1">
      <alignment vertical="center"/>
    </xf>
    <xf numFmtId="166" fontId="36" fillId="0" borderId="30" xfId="1" applyNumberFormat="1" applyFont="1" applyBorder="1" applyAlignment="1">
      <alignment vertical="center"/>
    </xf>
    <xf numFmtId="0" fontId="46" fillId="11" borderId="30" xfId="0" applyFont="1" applyFill="1" applyBorder="1" applyAlignment="1">
      <alignment horizontal="center" vertical="center"/>
    </xf>
    <xf numFmtId="0" fontId="59" fillId="2" borderId="52" xfId="0" applyFont="1" applyFill="1" applyBorder="1" applyAlignment="1">
      <alignment horizontal="center" vertical="center"/>
    </xf>
    <xf numFmtId="0" fontId="60" fillId="2" borderId="52" xfId="0" applyFont="1" applyFill="1" applyBorder="1" applyAlignment="1">
      <alignment horizontal="center" vertical="center"/>
    </xf>
    <xf numFmtId="0" fontId="61" fillId="2" borderId="52" xfId="0" applyFont="1" applyFill="1" applyBorder="1" applyAlignment="1">
      <alignment horizontal="center" vertical="center"/>
    </xf>
    <xf numFmtId="164" fontId="64" fillId="2" borderId="52" xfId="1" applyFont="1" applyFill="1" applyBorder="1" applyAlignment="1">
      <alignment vertical="center"/>
    </xf>
    <xf numFmtId="166" fontId="36" fillId="11" borderId="52" xfId="0" applyNumberFormat="1" applyFont="1" applyFill="1" applyBorder="1" applyAlignment="1">
      <alignment vertical="center"/>
    </xf>
    <xf numFmtId="167" fontId="64" fillId="0" borderId="51" xfId="4" applyNumberFormat="1" applyFont="1" applyBorder="1" applyAlignment="1">
      <alignment vertical="center"/>
    </xf>
    <xf numFmtId="166" fontId="36" fillId="0" borderId="51" xfId="1" applyNumberFormat="1" applyFont="1" applyBorder="1" applyAlignment="1">
      <alignment vertical="center"/>
    </xf>
    <xf numFmtId="0" fontId="46" fillId="11" borderId="51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0" fontId="60" fillId="2" borderId="16" xfId="0" applyFont="1" applyFill="1" applyBorder="1" applyAlignment="1">
      <alignment horizontal="center" vertical="center"/>
    </xf>
    <xf numFmtId="0" fontId="61" fillId="2" borderId="16" xfId="0" applyFont="1" applyFill="1" applyBorder="1" applyAlignment="1">
      <alignment horizontal="center" vertical="center"/>
    </xf>
    <xf numFmtId="0" fontId="46" fillId="11" borderId="71" xfId="0" applyFont="1" applyFill="1" applyBorder="1" applyAlignment="1">
      <alignment horizontal="center" vertical="center"/>
    </xf>
    <xf numFmtId="0" fontId="59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/>
    </xf>
    <xf numFmtId="0" fontId="61" fillId="2" borderId="63" xfId="0" applyFont="1" applyFill="1" applyBorder="1" applyAlignment="1">
      <alignment horizontal="center" vertical="center"/>
    </xf>
    <xf numFmtId="164" fontId="64" fillId="2" borderId="63" xfId="1" applyFont="1" applyFill="1" applyBorder="1" applyAlignment="1">
      <alignment vertical="center"/>
    </xf>
    <xf numFmtId="166" fontId="36" fillId="11" borderId="63" xfId="0" applyNumberFormat="1" applyFont="1" applyFill="1" applyBorder="1" applyAlignment="1">
      <alignment vertical="center"/>
    </xf>
    <xf numFmtId="167" fontId="65" fillId="0" borderId="31" xfId="4" applyNumberFormat="1" applyFont="1" applyBorder="1" applyAlignment="1">
      <alignment vertical="center"/>
    </xf>
    <xf numFmtId="166" fontId="46" fillId="0" borderId="31" xfId="1" applyNumberFormat="1" applyFont="1" applyBorder="1" applyAlignment="1">
      <alignment vertical="center"/>
    </xf>
    <xf numFmtId="0" fontId="65" fillId="0" borderId="31" xfId="0" applyFont="1" applyBorder="1" applyAlignment="1">
      <alignment horizontal="center" vertical="center"/>
    </xf>
    <xf numFmtId="0" fontId="65" fillId="4" borderId="30" xfId="0" applyFont="1" applyFill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166" fontId="46" fillId="0" borderId="51" xfId="1" applyNumberFormat="1" applyFont="1" applyBorder="1" applyAlignment="1">
      <alignment vertical="center"/>
    </xf>
    <xf numFmtId="0" fontId="71" fillId="0" borderId="0" xfId="0" applyFont="1" applyAlignment="1">
      <alignment horizontal="right"/>
    </xf>
    <xf numFmtId="0" fontId="7" fillId="0" borderId="0" xfId="0" applyFont="1" applyAlignment="1">
      <alignment horizontal="left" vertical="center" indent="1"/>
    </xf>
    <xf numFmtId="166" fontId="51" fillId="2" borderId="92" xfId="1" applyNumberFormat="1" applyFont="1" applyFill="1" applyBorder="1" applyAlignment="1">
      <alignment vertical="center"/>
    </xf>
    <xf numFmtId="166" fontId="52" fillId="2" borderId="74" xfId="1" applyNumberFormat="1" applyFont="1" applyFill="1" applyBorder="1" applyAlignment="1">
      <alignment vertical="center"/>
    </xf>
    <xf numFmtId="164" fontId="61" fillId="0" borderId="91" xfId="1" applyFont="1" applyFill="1" applyBorder="1" applyAlignment="1">
      <alignment horizontal="center" vertical="center"/>
    </xf>
    <xf numFmtId="167" fontId="62" fillId="0" borderId="91" xfId="4" applyNumberFormat="1" applyFont="1" applyFill="1" applyBorder="1" applyAlignment="1">
      <alignment horizontal="center" vertical="center"/>
    </xf>
    <xf numFmtId="166" fontId="61" fillId="2" borderId="91" xfId="1" applyNumberFormat="1" applyFont="1" applyFill="1" applyBorder="1" applyAlignment="1">
      <alignment vertical="center"/>
    </xf>
    <xf numFmtId="164" fontId="62" fillId="0" borderId="91" xfId="1" applyFont="1" applyFill="1" applyBorder="1" applyAlignment="1">
      <alignment horizontal="center" vertical="center"/>
    </xf>
    <xf numFmtId="166" fontId="62" fillId="2" borderId="91" xfId="1" applyNumberFormat="1" applyFont="1" applyFill="1" applyBorder="1" applyAlignment="1">
      <alignment vertical="center"/>
    </xf>
    <xf numFmtId="0" fontId="73" fillId="6" borderId="0" xfId="0" applyFont="1" applyFill="1" applyAlignment="1">
      <alignment horizontal="left" vertical="top" indent="1"/>
    </xf>
    <xf numFmtId="166" fontId="62" fillId="0" borderId="91" xfId="1" applyNumberFormat="1" applyFont="1" applyBorder="1" applyAlignment="1">
      <alignment vertical="center"/>
    </xf>
    <xf numFmtId="166" fontId="61" fillId="0" borderId="91" xfId="1" applyNumberFormat="1" applyFont="1" applyBorder="1" applyAlignment="1">
      <alignment vertical="center"/>
    </xf>
    <xf numFmtId="0" fontId="62" fillId="0" borderId="91" xfId="0" applyFont="1" applyBorder="1" applyAlignment="1">
      <alignment horizontal="center" vertical="center"/>
    </xf>
    <xf numFmtId="0" fontId="46" fillId="11" borderId="93" xfId="0" applyFont="1" applyFill="1" applyBorder="1" applyAlignment="1">
      <alignment horizontal="center" vertical="center"/>
    </xf>
    <xf numFmtId="0" fontId="58" fillId="15" borderId="95" xfId="0" applyFont="1" applyFill="1" applyBorder="1" applyAlignment="1">
      <alignment vertical="center"/>
    </xf>
    <xf numFmtId="0" fontId="60" fillId="4" borderId="70" xfId="0" applyFont="1" applyFill="1" applyBorder="1" applyAlignment="1">
      <alignment horizontal="center" textRotation="90"/>
    </xf>
    <xf numFmtId="0" fontId="61" fillId="0" borderId="99" xfId="0" applyFont="1" applyBorder="1" applyAlignment="1">
      <alignment horizontal="center" vertical="center"/>
    </xf>
    <xf numFmtId="167" fontId="62" fillId="0" borderId="94" xfId="4" applyNumberFormat="1" applyFont="1" applyBorder="1" applyAlignment="1">
      <alignment horizontal="center" vertical="center"/>
    </xf>
    <xf numFmtId="0" fontId="71" fillId="3" borderId="0" xfId="0" applyFont="1" applyFill="1" applyAlignment="1">
      <alignment vertical="center"/>
    </xf>
    <xf numFmtId="0" fontId="84" fillId="3" borderId="0" xfId="0" applyFont="1" applyFill="1" applyAlignment="1">
      <alignment horizontal="left" vertical="center" indent="1"/>
    </xf>
    <xf numFmtId="0" fontId="84" fillId="3" borderId="0" xfId="0" applyFont="1" applyFill="1" applyAlignment="1">
      <alignment horizontal="center" vertical="center"/>
    </xf>
    <xf numFmtId="0" fontId="86" fillId="3" borderId="0" xfId="0" applyFont="1" applyFill="1" applyAlignment="1">
      <alignment horizontal="center" vertical="center"/>
    </xf>
    <xf numFmtId="0" fontId="56" fillId="3" borderId="0" xfId="0" applyFont="1" applyFill="1" applyAlignment="1">
      <alignment horizontal="center" vertical="center"/>
    </xf>
    <xf numFmtId="0" fontId="68" fillId="3" borderId="0" xfId="0" applyFont="1" applyFill="1" applyAlignment="1">
      <alignment vertical="center"/>
    </xf>
    <xf numFmtId="0" fontId="56" fillId="3" borderId="0" xfId="0" applyFont="1" applyFill="1" applyAlignment="1">
      <alignment vertical="center"/>
    </xf>
    <xf numFmtId="0" fontId="57" fillId="3" borderId="35" xfId="0" applyFont="1" applyFill="1" applyBorder="1" applyAlignment="1">
      <alignment vertical="center" wrapText="1"/>
    </xf>
    <xf numFmtId="0" fontId="58" fillId="3" borderId="0" xfId="0" applyFont="1" applyFill="1" applyAlignment="1">
      <alignment vertical="center"/>
    </xf>
    <xf numFmtId="0" fontId="92" fillId="3" borderId="37" xfId="0" applyFont="1" applyFill="1" applyBorder="1" applyAlignment="1">
      <alignment vertical="center"/>
    </xf>
    <xf numFmtId="0" fontId="93" fillId="16" borderId="38" xfId="0" applyFont="1" applyFill="1" applyBorder="1" applyAlignment="1">
      <alignment horizontal="center" vertical="center" wrapText="1"/>
    </xf>
    <xf numFmtId="0" fontId="94" fillId="16" borderId="38" xfId="0" applyFont="1" applyFill="1" applyBorder="1" applyAlignment="1">
      <alignment horizontal="center" vertical="center" wrapText="1"/>
    </xf>
    <xf numFmtId="0" fontId="93" fillId="16" borderId="88" xfId="0" applyFont="1" applyFill="1" applyBorder="1" applyAlignment="1">
      <alignment horizontal="center" vertical="center" wrapText="1"/>
    </xf>
    <xf numFmtId="0" fontId="36" fillId="16" borderId="38" xfId="0" applyFont="1" applyFill="1" applyBorder="1" applyAlignment="1">
      <alignment horizontal="center" vertical="center" wrapText="1"/>
    </xf>
    <xf numFmtId="0" fontId="46" fillId="16" borderId="39" xfId="0" applyFont="1" applyFill="1" applyBorder="1" applyAlignment="1">
      <alignment horizontal="center" vertical="center" wrapText="1"/>
    </xf>
    <xf numFmtId="0" fontId="94" fillId="16" borderId="38" xfId="0" applyFont="1" applyFill="1" applyBorder="1" applyAlignment="1">
      <alignment horizontal="center" vertical="top" wrapText="1"/>
    </xf>
    <xf numFmtId="0" fontId="86" fillId="2" borderId="40" xfId="5" applyFont="1" applyFill="1" applyBorder="1" applyAlignment="1">
      <alignment horizontal="center" vertical="center"/>
    </xf>
    <xf numFmtId="0" fontId="86" fillId="2" borderId="87" xfId="5" applyFont="1" applyFill="1" applyBorder="1" applyAlignment="1">
      <alignment horizontal="right" vertical="center"/>
    </xf>
    <xf numFmtId="0" fontId="94" fillId="2" borderId="84" xfId="5" applyFont="1" applyFill="1" applyBorder="1" applyAlignment="1">
      <alignment horizontal="center" vertical="center"/>
    </xf>
    <xf numFmtId="0" fontId="61" fillId="2" borderId="40" xfId="5" applyFont="1" applyFill="1" applyBorder="1" applyAlignment="1">
      <alignment horizontal="center" vertical="center"/>
    </xf>
    <xf numFmtId="171" fontId="61" fillId="2" borderId="40" xfId="6" applyNumberFormat="1" applyFont="1" applyFill="1" applyBorder="1" applyAlignment="1">
      <alignment horizontal="center" vertical="center"/>
    </xf>
    <xf numFmtId="164" fontId="64" fillId="0" borderId="40" xfId="1" applyFont="1" applyFill="1" applyBorder="1" applyAlignment="1">
      <alignment vertical="center"/>
    </xf>
    <xf numFmtId="166" fontId="36" fillId="3" borderId="40" xfId="0" applyNumberFormat="1" applyFont="1" applyFill="1" applyBorder="1" applyAlignment="1">
      <alignment vertical="center"/>
    </xf>
    <xf numFmtId="0" fontId="46" fillId="0" borderId="36" xfId="1" applyNumberFormat="1" applyFont="1" applyFill="1" applyBorder="1" applyAlignment="1">
      <alignment horizontal="center" vertical="center"/>
    </xf>
    <xf numFmtId="164" fontId="36" fillId="0" borderId="36" xfId="1" applyFont="1" applyFill="1" applyBorder="1" applyAlignment="1">
      <alignment vertical="center"/>
    </xf>
    <xf numFmtId="0" fontId="64" fillId="11" borderId="36" xfId="1" applyNumberFormat="1" applyFont="1" applyFill="1" applyBorder="1" applyAlignment="1">
      <alignment horizontal="center" vertical="center"/>
    </xf>
    <xf numFmtId="0" fontId="86" fillId="2" borderId="35" xfId="5" applyFont="1" applyFill="1" applyBorder="1" applyAlignment="1">
      <alignment horizontal="center" vertical="center"/>
    </xf>
    <xf numFmtId="0" fontId="86" fillId="2" borderId="45" xfId="5" applyFont="1" applyFill="1" applyBorder="1" applyAlignment="1">
      <alignment horizontal="right" vertical="center"/>
    </xf>
    <xf numFmtId="0" fontId="94" fillId="2" borderId="44" xfId="5" applyFont="1" applyFill="1" applyBorder="1" applyAlignment="1">
      <alignment horizontal="center" vertical="center"/>
    </xf>
    <xf numFmtId="0" fontId="61" fillId="2" borderId="35" xfId="5" applyFont="1" applyFill="1" applyBorder="1" applyAlignment="1">
      <alignment horizontal="center" vertical="center"/>
    </xf>
    <xf numFmtId="171" fontId="61" fillId="2" borderId="35" xfId="6" applyNumberFormat="1" applyFont="1" applyFill="1" applyBorder="1" applyAlignment="1">
      <alignment horizontal="center" vertical="center"/>
    </xf>
    <xf numFmtId="164" fontId="64" fillId="0" borderId="35" xfId="1" applyFont="1" applyFill="1" applyBorder="1" applyAlignment="1">
      <alignment vertical="center"/>
    </xf>
    <xf numFmtId="166" fontId="36" fillId="3" borderId="35" xfId="0" applyNumberFormat="1" applyFont="1" applyFill="1" applyBorder="1" applyAlignment="1">
      <alignment vertical="center"/>
    </xf>
    <xf numFmtId="0" fontId="46" fillId="0" borderId="35" xfId="1" applyNumberFormat="1" applyFont="1" applyFill="1" applyBorder="1" applyAlignment="1">
      <alignment horizontal="center" vertical="center"/>
    </xf>
    <xf numFmtId="164" fontId="36" fillId="0" borderId="35" xfId="1" applyFont="1" applyFill="1" applyBorder="1" applyAlignment="1">
      <alignment vertical="center"/>
    </xf>
    <xf numFmtId="0" fontId="64" fillId="11" borderId="35" xfId="1" applyNumberFormat="1" applyFont="1" applyFill="1" applyBorder="1" applyAlignment="1">
      <alignment horizontal="center" vertical="center"/>
    </xf>
    <xf numFmtId="171" fontId="98" fillId="2" borderId="35" xfId="6" applyNumberFormat="1" applyFont="1" applyFill="1" applyBorder="1" applyAlignment="1">
      <alignment horizontal="center" vertical="center"/>
    </xf>
    <xf numFmtId="0" fontId="64" fillId="11" borderId="35" xfId="1" applyNumberFormat="1" applyFont="1" applyFill="1" applyBorder="1" applyAlignment="1" applyProtection="1">
      <alignment horizontal="center" vertical="center"/>
    </xf>
    <xf numFmtId="0" fontId="64" fillId="11" borderId="43" xfId="1" applyNumberFormat="1" applyFont="1" applyFill="1" applyBorder="1" applyAlignment="1">
      <alignment horizontal="center" vertical="center"/>
    </xf>
    <xf numFmtId="0" fontId="86" fillId="2" borderId="38" xfId="5" applyFont="1" applyFill="1" applyBorder="1" applyAlignment="1">
      <alignment horizontal="center" vertical="center"/>
    </xf>
    <xf numFmtId="0" fontId="86" fillId="2" borderId="88" xfId="5" applyFont="1" applyFill="1" applyBorder="1" applyAlignment="1">
      <alignment horizontal="right" vertical="center"/>
    </xf>
    <xf numFmtId="0" fontId="94" fillId="2" borderId="85" xfId="5" applyFont="1" applyFill="1" applyBorder="1" applyAlignment="1">
      <alignment horizontal="center" vertical="center"/>
    </xf>
    <xf numFmtId="0" fontId="61" fillId="2" borderId="38" xfId="5" applyFont="1" applyFill="1" applyBorder="1" applyAlignment="1">
      <alignment horizontal="center" vertical="center"/>
    </xf>
    <xf numFmtId="171" fontId="61" fillId="2" borderId="38" xfId="6" applyNumberFormat="1" applyFont="1" applyFill="1" applyBorder="1" applyAlignment="1">
      <alignment horizontal="center" vertical="center"/>
    </xf>
    <xf numFmtId="164" fontId="64" fillId="0" borderId="38" xfId="1" applyFont="1" applyFill="1" applyBorder="1" applyAlignment="1">
      <alignment vertical="center"/>
    </xf>
    <xf numFmtId="166" fontId="36" fillId="3" borderId="38" xfId="0" applyNumberFormat="1" applyFont="1" applyFill="1" applyBorder="1" applyAlignment="1">
      <alignment vertical="center"/>
    </xf>
    <xf numFmtId="0" fontId="46" fillId="0" borderId="38" xfId="1" applyNumberFormat="1" applyFont="1" applyFill="1" applyBorder="1" applyAlignment="1">
      <alignment horizontal="center" vertical="center"/>
    </xf>
    <xf numFmtId="164" fontId="36" fillId="0" borderId="38" xfId="1" applyFont="1" applyFill="1" applyBorder="1" applyAlignment="1">
      <alignment vertical="center"/>
    </xf>
    <xf numFmtId="0" fontId="64" fillId="11" borderId="38" xfId="1" applyNumberFormat="1" applyFont="1" applyFill="1" applyBorder="1" applyAlignment="1">
      <alignment horizontal="center" vertical="center"/>
    </xf>
    <xf numFmtId="0" fontId="86" fillId="2" borderId="36" xfId="5" applyFont="1" applyFill="1" applyBorder="1" applyAlignment="1">
      <alignment horizontal="center" vertical="center"/>
    </xf>
    <xf numFmtId="0" fontId="86" fillId="2" borderId="89" xfId="5" applyFont="1" applyFill="1" applyBorder="1" applyAlignment="1">
      <alignment horizontal="right" vertical="center"/>
    </xf>
    <xf numFmtId="0" fontId="94" fillId="2" borderId="86" xfId="5" applyFont="1" applyFill="1" applyBorder="1" applyAlignment="1">
      <alignment horizontal="center" vertical="center"/>
    </xf>
    <xf numFmtId="0" fontId="61" fillId="2" borderId="36" xfId="5" applyFont="1" applyFill="1" applyBorder="1" applyAlignment="1">
      <alignment horizontal="center" vertical="center"/>
    </xf>
    <xf numFmtId="171" fontId="61" fillId="2" borderId="36" xfId="6" applyNumberFormat="1" applyFont="1" applyFill="1" applyBorder="1" applyAlignment="1">
      <alignment horizontal="center" vertical="center"/>
    </xf>
    <xf numFmtId="164" fontId="64" fillId="0" borderId="36" xfId="1" applyFont="1" applyFill="1" applyBorder="1" applyAlignment="1">
      <alignment vertical="center"/>
    </xf>
    <xf numFmtId="166" fontId="36" fillId="3" borderId="36" xfId="0" applyNumberFormat="1" applyFont="1" applyFill="1" applyBorder="1" applyAlignment="1">
      <alignment vertical="center"/>
    </xf>
    <xf numFmtId="0" fontId="56" fillId="3" borderId="72" xfId="0" applyFont="1" applyFill="1" applyBorder="1" applyAlignment="1">
      <alignment vertical="center"/>
    </xf>
    <xf numFmtId="171" fontId="98" fillId="2" borderId="38" xfId="6" applyNumberFormat="1" applyFont="1" applyFill="1" applyBorder="1" applyAlignment="1">
      <alignment horizontal="center" vertical="center"/>
    </xf>
    <xf numFmtId="0" fontId="64" fillId="11" borderId="38" xfId="1" applyNumberFormat="1" applyFont="1" applyFill="1" applyBorder="1" applyAlignment="1" applyProtection="1">
      <alignment horizontal="center" vertical="center"/>
    </xf>
    <xf numFmtId="0" fontId="100" fillId="0" borderId="36" xfId="1" applyNumberFormat="1" applyFont="1" applyFill="1" applyBorder="1" applyAlignment="1">
      <alignment horizontal="center" vertical="center"/>
    </xf>
    <xf numFmtId="0" fontId="56" fillId="3" borderId="55" xfId="0" applyFont="1" applyFill="1" applyBorder="1" applyAlignment="1">
      <alignment vertical="center"/>
    </xf>
    <xf numFmtId="0" fontId="100" fillId="0" borderId="20" xfId="1" applyNumberFormat="1" applyFont="1" applyFill="1" applyBorder="1" applyAlignment="1">
      <alignment horizontal="center" vertical="center"/>
    </xf>
    <xf numFmtId="164" fontId="36" fillId="0" borderId="3" xfId="1" applyFont="1" applyFill="1" applyBorder="1" applyAlignment="1">
      <alignment vertical="center"/>
    </xf>
    <xf numFmtId="0" fontId="101" fillId="3" borderId="0" xfId="0" applyFont="1" applyFill="1" applyAlignment="1">
      <alignment horizontal="center" vertical="center"/>
    </xf>
    <xf numFmtId="0" fontId="102" fillId="18" borderId="41" xfId="1" applyNumberFormat="1" applyFont="1" applyFill="1" applyBorder="1" applyAlignment="1">
      <alignment horizontal="center" vertical="center"/>
    </xf>
    <xf numFmtId="164" fontId="46" fillId="0" borderId="42" xfId="1" applyFont="1" applyFill="1" applyBorder="1" applyAlignment="1">
      <alignment vertical="center"/>
    </xf>
    <xf numFmtId="164" fontId="62" fillId="0" borderId="91" xfId="1" applyFont="1" applyFill="1" applyBorder="1" applyAlignment="1">
      <alignment vertical="center"/>
    </xf>
    <xf numFmtId="164" fontId="61" fillId="0" borderId="91" xfId="1" applyFont="1" applyFill="1" applyBorder="1" applyAlignment="1">
      <alignment vertical="center"/>
    </xf>
    <xf numFmtId="0" fontId="62" fillId="0" borderId="91" xfId="1" applyNumberFormat="1" applyFont="1" applyFill="1" applyBorder="1" applyAlignment="1">
      <alignment horizontal="center" vertical="center"/>
    </xf>
    <xf numFmtId="0" fontId="61" fillId="0" borderId="91" xfId="1" applyNumberFormat="1" applyFont="1" applyFill="1" applyBorder="1" applyAlignment="1">
      <alignment horizontal="center" vertical="center"/>
    </xf>
    <xf numFmtId="1" fontId="62" fillId="0" borderId="91" xfId="1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06" fillId="6" borderId="20" xfId="0" applyFont="1" applyFill="1" applyBorder="1" applyAlignment="1">
      <alignment vertical="center"/>
    </xf>
    <xf numFmtId="0" fontId="106" fillId="0" borderId="0" xfId="0" applyFont="1" applyAlignment="1">
      <alignment vertical="center"/>
    </xf>
    <xf numFmtId="0" fontId="34" fillId="9" borderId="5" xfId="0" applyFont="1" applyFill="1" applyBorder="1" applyAlignment="1">
      <alignment horizontal="center" vertical="center" wrapText="1"/>
    </xf>
    <xf numFmtId="0" fontId="111" fillId="2" borderId="9" xfId="0" applyFont="1" applyFill="1" applyBorder="1" applyAlignment="1">
      <alignment horizontal="center" vertical="center" wrapText="1"/>
    </xf>
    <xf numFmtId="0" fontId="106" fillId="2" borderId="9" xfId="0" applyFont="1" applyFill="1" applyBorder="1" applyAlignment="1">
      <alignment horizontal="right" vertical="center"/>
    </xf>
    <xf numFmtId="167" fontId="113" fillId="2" borderId="9" xfId="4" applyNumberFormat="1" applyFont="1" applyFill="1" applyBorder="1" applyAlignment="1">
      <alignment horizontal="center" vertical="center"/>
    </xf>
    <xf numFmtId="164" fontId="106" fillId="2" borderId="9" xfId="1" applyFont="1" applyFill="1" applyBorder="1" applyAlignment="1">
      <alignment vertical="center"/>
    </xf>
    <xf numFmtId="0" fontId="106" fillId="2" borderId="6" xfId="0" applyFont="1" applyFill="1" applyBorder="1" applyAlignment="1">
      <alignment horizontal="right" vertical="center"/>
    </xf>
    <xf numFmtId="167" fontId="113" fillId="2" borderId="2" xfId="4" applyNumberFormat="1" applyFont="1" applyFill="1" applyBorder="1" applyAlignment="1">
      <alignment horizontal="center" vertical="center"/>
    </xf>
    <xf numFmtId="164" fontId="106" fillId="2" borderId="2" xfId="1" applyFont="1" applyFill="1" applyBorder="1" applyAlignment="1">
      <alignment vertical="center"/>
    </xf>
    <xf numFmtId="0" fontId="106" fillId="2" borderId="4" xfId="0" applyFont="1" applyFill="1" applyBorder="1" applyAlignment="1">
      <alignment horizontal="right" vertical="center"/>
    </xf>
    <xf numFmtId="167" fontId="113" fillId="2" borderId="4" xfId="4" applyNumberFormat="1" applyFont="1" applyFill="1" applyBorder="1" applyAlignment="1">
      <alignment horizontal="center" vertical="center"/>
    </xf>
    <xf numFmtId="164" fontId="106" fillId="2" borderId="4" xfId="1" applyFont="1" applyFill="1" applyBorder="1" applyAlignment="1">
      <alignment vertical="center"/>
    </xf>
    <xf numFmtId="167" fontId="113" fillId="2" borderId="1" xfId="4" applyNumberFormat="1" applyFont="1" applyFill="1" applyBorder="1" applyAlignment="1">
      <alignment horizontal="center" vertical="center"/>
    </xf>
    <xf numFmtId="164" fontId="106" fillId="2" borderId="1" xfId="1" applyFont="1" applyFill="1" applyBorder="1" applyAlignment="1">
      <alignment vertical="center"/>
    </xf>
    <xf numFmtId="0" fontId="106" fillId="2" borderId="2" xfId="0" applyFont="1" applyFill="1" applyBorder="1" applyAlignment="1">
      <alignment horizontal="right" vertical="center"/>
    </xf>
    <xf numFmtId="0" fontId="106" fillId="2" borderId="1" xfId="0" applyFont="1" applyFill="1" applyBorder="1" applyAlignment="1">
      <alignment horizontal="right" vertical="center"/>
    </xf>
    <xf numFmtId="0" fontId="106" fillId="6" borderId="48" xfId="0" applyFont="1" applyFill="1" applyBorder="1" applyAlignment="1">
      <alignment vertical="center"/>
    </xf>
    <xf numFmtId="164" fontId="113" fillId="2" borderId="2" xfId="1" applyFont="1" applyFill="1" applyBorder="1" applyAlignment="1">
      <alignment vertical="center"/>
    </xf>
    <xf numFmtId="164" fontId="112" fillId="2" borderId="4" xfId="1" applyFont="1" applyFill="1" applyBorder="1" applyAlignment="1">
      <alignment horizontal="center" vertical="center"/>
    </xf>
    <xf numFmtId="164" fontId="112" fillId="2" borderId="4" xfId="1" applyFont="1" applyFill="1" applyBorder="1" applyAlignment="1">
      <alignment vertical="center"/>
    </xf>
    <xf numFmtId="164" fontId="111" fillId="2" borderId="2" xfId="1" applyFont="1" applyFill="1" applyBorder="1" applyAlignment="1">
      <alignment horizontal="center" vertical="center"/>
    </xf>
    <xf numFmtId="164" fontId="111" fillId="2" borderId="2" xfId="1" applyFont="1" applyFill="1" applyBorder="1" applyAlignment="1">
      <alignment vertical="center"/>
    </xf>
    <xf numFmtId="169" fontId="115" fillId="11" borderId="21" xfId="0" applyNumberFormat="1" applyFont="1" applyFill="1" applyBorder="1" applyAlignment="1">
      <alignment horizontal="center" vertical="center"/>
    </xf>
    <xf numFmtId="164" fontId="114" fillId="0" borderId="91" xfId="1" applyFont="1" applyFill="1" applyBorder="1" applyAlignment="1">
      <alignment horizontal="center" vertical="center"/>
    </xf>
    <xf numFmtId="164" fontId="114" fillId="0" borderId="91" xfId="1" applyFont="1" applyFill="1" applyBorder="1" applyAlignment="1">
      <alignment vertical="center"/>
    </xf>
    <xf numFmtId="0" fontId="116" fillId="11" borderId="2" xfId="0" applyFont="1" applyFill="1" applyBorder="1" applyAlignment="1">
      <alignment horizontal="center" vertical="center"/>
    </xf>
    <xf numFmtId="164" fontId="77" fillId="0" borderId="91" xfId="1" applyFont="1" applyFill="1" applyBorder="1" applyAlignment="1">
      <alignment horizontal="center" vertical="center"/>
    </xf>
    <xf numFmtId="164" fontId="77" fillId="0" borderId="91" xfId="1" applyFont="1" applyFill="1" applyBorder="1" applyAlignment="1">
      <alignment vertical="center"/>
    </xf>
    <xf numFmtId="0" fontId="36" fillId="9" borderId="57" xfId="0" applyFont="1" applyFill="1" applyBorder="1" applyAlignment="1">
      <alignment horizontal="center" vertical="center"/>
    </xf>
    <xf numFmtId="0" fontId="36" fillId="9" borderId="48" xfId="0" applyFont="1" applyFill="1" applyBorder="1" applyAlignment="1">
      <alignment horizontal="center" vertical="center"/>
    </xf>
    <xf numFmtId="0" fontId="36" fillId="9" borderId="58" xfId="0" applyFont="1" applyFill="1" applyBorder="1" applyAlignment="1">
      <alignment horizontal="center" vertical="center"/>
    </xf>
    <xf numFmtId="0" fontId="36" fillId="9" borderId="59" xfId="0" applyFont="1" applyFill="1" applyBorder="1" applyAlignment="1">
      <alignment horizontal="center" vertical="center"/>
    </xf>
    <xf numFmtId="0" fontId="36" fillId="9" borderId="60" xfId="0" applyFont="1" applyFill="1" applyBorder="1" applyAlignment="1">
      <alignment horizontal="center" vertical="center"/>
    </xf>
    <xf numFmtId="0" fontId="36" fillId="9" borderId="47" xfId="0" applyFont="1" applyFill="1" applyBorder="1" applyAlignment="1">
      <alignment horizontal="center" vertical="center"/>
    </xf>
    <xf numFmtId="9" fontId="40" fillId="0" borderId="59" xfId="0" applyNumberFormat="1" applyFont="1" applyBorder="1" applyAlignment="1">
      <alignment horizontal="center" vertical="center"/>
    </xf>
    <xf numFmtId="9" fontId="40" fillId="0" borderId="47" xfId="0" applyNumberFormat="1" applyFont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 textRotation="90" wrapText="1"/>
    </xf>
    <xf numFmtId="0" fontId="53" fillId="0" borderId="1" xfId="0" applyFont="1" applyBorder="1"/>
    <xf numFmtId="0" fontId="53" fillId="0" borderId="4" xfId="0" applyFont="1" applyBorder="1"/>
    <xf numFmtId="0" fontId="50" fillId="2" borderId="7" xfId="0" applyFont="1" applyFill="1" applyBorder="1" applyAlignment="1">
      <alignment horizontal="center" vertical="center" textRotation="90" wrapText="1"/>
    </xf>
    <xf numFmtId="0" fontId="50" fillId="2" borderId="3" xfId="0" applyFont="1" applyFill="1" applyBorder="1" applyAlignment="1">
      <alignment horizontal="center" vertical="center" textRotation="90" wrapText="1"/>
    </xf>
    <xf numFmtId="0" fontId="50" fillId="2" borderId="5" xfId="0" applyFont="1" applyFill="1" applyBorder="1" applyAlignment="1">
      <alignment horizontal="center" vertical="center" textRotation="90" wrapText="1"/>
    </xf>
    <xf numFmtId="0" fontId="51" fillId="2" borderId="21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45" fillId="9" borderId="4" xfId="0" applyFont="1" applyFill="1" applyBorder="1" applyAlignment="1">
      <alignment horizontal="center" vertical="center" wrapText="1"/>
    </xf>
    <xf numFmtId="0" fontId="45" fillId="9" borderId="4" xfId="0" applyFont="1" applyFill="1" applyBorder="1" applyAlignment="1">
      <alignment horizontal="center" vertical="center"/>
    </xf>
    <xf numFmtId="0" fontId="36" fillId="9" borderId="4" xfId="0" applyFont="1" applyFill="1" applyBorder="1" applyAlignment="1">
      <alignment horizontal="center" vertical="center"/>
    </xf>
    <xf numFmtId="0" fontId="48" fillId="19" borderId="7" xfId="0" applyFont="1" applyFill="1" applyBorder="1" applyAlignment="1">
      <alignment horizontal="center" vertical="center" textRotation="90"/>
    </xf>
    <xf numFmtId="0" fontId="48" fillId="19" borderId="3" xfId="0" applyFont="1" applyFill="1" applyBorder="1" applyAlignment="1">
      <alignment horizontal="center" vertical="center" textRotation="90"/>
    </xf>
    <xf numFmtId="0" fontId="48" fillId="19" borderId="5" xfId="0" applyFont="1" applyFill="1" applyBorder="1" applyAlignment="1">
      <alignment horizontal="center" vertical="center" textRotation="90"/>
    </xf>
    <xf numFmtId="0" fontId="37" fillId="0" borderId="9" xfId="0" applyFont="1" applyBorder="1" applyAlignment="1">
      <alignment horizontal="center" vertical="center"/>
    </xf>
    <xf numFmtId="0" fontId="38" fillId="11" borderId="2" xfId="0" applyFont="1" applyFill="1" applyBorder="1" applyAlignment="1">
      <alignment horizontal="center" vertical="center" wrapText="1"/>
    </xf>
    <xf numFmtId="0" fontId="42" fillId="14" borderId="11" xfId="0" applyFont="1" applyFill="1" applyBorder="1" applyAlignment="1">
      <alignment horizontal="center" vertical="center"/>
    </xf>
    <xf numFmtId="0" fontId="42" fillId="14" borderId="12" xfId="0" applyFont="1" applyFill="1" applyBorder="1" applyAlignment="1">
      <alignment horizontal="center" vertical="center"/>
    </xf>
    <xf numFmtId="0" fontId="42" fillId="14" borderId="8" xfId="0" applyFont="1" applyFill="1" applyBorder="1" applyAlignment="1">
      <alignment horizontal="center" vertical="center"/>
    </xf>
    <xf numFmtId="0" fontId="61" fillId="6" borderId="60" xfId="0" applyFont="1" applyFill="1" applyBorder="1" applyAlignment="1">
      <alignment horizontal="center" vertical="top"/>
    </xf>
    <xf numFmtId="9" fontId="43" fillId="6" borderId="59" xfId="0" applyNumberFormat="1" applyFont="1" applyFill="1" applyBorder="1" applyAlignment="1">
      <alignment horizontal="center" vertical="center"/>
    </xf>
    <xf numFmtId="9" fontId="43" fillId="6" borderId="60" xfId="0" applyNumberFormat="1" applyFont="1" applyFill="1" applyBorder="1" applyAlignment="1">
      <alignment horizontal="center" vertical="center"/>
    </xf>
    <xf numFmtId="0" fontId="63" fillId="0" borderId="62" xfId="0" applyFont="1" applyBorder="1" applyAlignment="1">
      <alignment horizontal="center" vertical="center" textRotation="90"/>
    </xf>
    <xf numFmtId="0" fontId="63" fillId="0" borderId="17" xfId="0" applyFont="1" applyBorder="1" applyAlignment="1">
      <alignment horizontal="center" vertical="center" textRotation="90"/>
    </xf>
    <xf numFmtId="0" fontId="63" fillId="0" borderId="56" xfId="0" applyFont="1" applyBorder="1" applyAlignment="1">
      <alignment horizontal="center" vertical="center" textRotation="90"/>
    </xf>
    <xf numFmtId="0" fontId="79" fillId="0" borderId="80" xfId="0" applyFont="1" applyBorder="1" applyAlignment="1">
      <alignment horizontal="center" vertical="center"/>
    </xf>
    <xf numFmtId="0" fontId="79" fillId="0" borderId="81" xfId="0" applyFont="1" applyBorder="1" applyAlignment="1">
      <alignment horizontal="center" vertical="center"/>
    </xf>
    <xf numFmtId="0" fontId="79" fillId="0" borderId="82" xfId="0" applyFont="1" applyBorder="1" applyAlignment="1">
      <alignment horizontal="center" vertical="center"/>
    </xf>
    <xf numFmtId="0" fontId="81" fillId="2" borderId="62" xfId="0" applyFont="1" applyFill="1" applyBorder="1" applyAlignment="1">
      <alignment horizontal="center" vertical="center" textRotation="90" wrapText="1"/>
    </xf>
    <xf numFmtId="0" fontId="81" fillId="2" borderId="17" xfId="0" applyFont="1" applyFill="1" applyBorder="1" applyAlignment="1">
      <alignment horizontal="center" vertical="center" textRotation="90" wrapText="1"/>
    </xf>
    <xf numFmtId="0" fontId="81" fillId="2" borderId="56" xfId="0" applyFont="1" applyFill="1" applyBorder="1" applyAlignment="1">
      <alignment horizontal="center" vertical="center" textRotation="90" wrapText="1"/>
    </xf>
    <xf numFmtId="0" fontId="81" fillId="15" borderId="17" xfId="0" applyFont="1" applyFill="1" applyBorder="1" applyAlignment="1">
      <alignment horizontal="center" vertical="center" textRotation="90" wrapText="1"/>
    </xf>
    <xf numFmtId="0" fontId="81" fillId="15" borderId="56" xfId="0" applyFont="1" applyFill="1" applyBorder="1" applyAlignment="1">
      <alignment horizontal="center" vertical="center" textRotation="90" wrapText="1"/>
    </xf>
    <xf numFmtId="0" fontId="67" fillId="4" borderId="68" xfId="0" applyFont="1" applyFill="1" applyBorder="1" applyAlignment="1">
      <alignment horizontal="center" vertical="center"/>
    </xf>
    <xf numFmtId="0" fontId="78" fillId="4" borderId="96" xfId="0" applyFont="1" applyFill="1" applyBorder="1" applyAlignment="1">
      <alignment horizontal="center" vertical="center"/>
    </xf>
    <xf numFmtId="0" fontId="78" fillId="4" borderId="97" xfId="0" applyFont="1" applyFill="1" applyBorder="1" applyAlignment="1">
      <alignment horizontal="center" vertical="center"/>
    </xf>
    <xf numFmtId="0" fontId="78" fillId="4" borderId="98" xfId="0" applyFont="1" applyFill="1" applyBorder="1" applyAlignment="1">
      <alignment horizontal="center" vertical="center"/>
    </xf>
    <xf numFmtId="0" fontId="82" fillId="2" borderId="61" xfId="0" applyFont="1" applyFill="1" applyBorder="1" applyAlignment="1">
      <alignment horizontal="center" vertical="center"/>
    </xf>
    <xf numFmtId="0" fontId="82" fillId="2" borderId="19" xfId="0" applyFont="1" applyFill="1" applyBorder="1" applyAlignment="1">
      <alignment horizontal="center" vertical="center"/>
    </xf>
    <xf numFmtId="0" fontId="57" fillId="13" borderId="14" xfId="0" applyFont="1" applyFill="1" applyBorder="1" applyAlignment="1">
      <alignment horizontal="center" vertical="center" wrapText="1"/>
    </xf>
    <xf numFmtId="0" fontId="57" fillId="13" borderId="15" xfId="0" applyFont="1" applyFill="1" applyBorder="1" applyAlignment="1">
      <alignment horizontal="center" vertical="center" wrapText="1"/>
    </xf>
    <xf numFmtId="0" fontId="57" fillId="5" borderId="49" xfId="0" applyFont="1" applyFill="1" applyBorder="1" applyAlignment="1">
      <alignment horizontal="center" vertical="center"/>
    </xf>
    <xf numFmtId="0" fontId="57" fillId="5" borderId="53" xfId="0" applyFont="1" applyFill="1" applyBorder="1" applyAlignment="1">
      <alignment horizontal="center" vertical="center"/>
    </xf>
    <xf numFmtId="0" fontId="36" fillId="4" borderId="76" xfId="0" applyFont="1" applyFill="1" applyBorder="1" applyAlignment="1">
      <alignment horizontal="center" vertical="center" wrapText="1"/>
    </xf>
    <xf numFmtId="0" fontId="36" fillId="4" borderId="77" xfId="0" applyFont="1" applyFill="1" applyBorder="1" applyAlignment="1">
      <alignment horizontal="center" vertical="center" wrapText="1"/>
    </xf>
    <xf numFmtId="0" fontId="42" fillId="5" borderId="79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/>
    </xf>
    <xf numFmtId="0" fontId="42" fillId="5" borderId="78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63" fillId="2" borderId="17" xfId="0" applyFont="1" applyFill="1" applyBorder="1" applyAlignment="1">
      <alignment horizontal="center" vertical="center" textRotation="90"/>
    </xf>
    <xf numFmtId="0" fontId="63" fillId="2" borderId="56" xfId="0" applyFont="1" applyFill="1" applyBorder="1" applyAlignment="1">
      <alignment horizontal="center" vertical="center" textRotation="90"/>
    </xf>
    <xf numFmtId="0" fontId="69" fillId="2" borderId="61" xfId="0" applyFont="1" applyFill="1" applyBorder="1" applyAlignment="1">
      <alignment horizontal="center" vertical="center" wrapText="1"/>
    </xf>
    <xf numFmtId="0" fontId="69" fillId="2" borderId="69" xfId="0" applyFont="1" applyFill="1" applyBorder="1" applyAlignment="1">
      <alignment horizontal="center" vertical="center" wrapText="1"/>
    </xf>
    <xf numFmtId="0" fontId="69" fillId="2" borderId="49" xfId="0" applyFont="1" applyFill="1" applyBorder="1" applyAlignment="1">
      <alignment horizontal="center" vertical="center" wrapText="1"/>
    </xf>
    <xf numFmtId="0" fontId="69" fillId="2" borderId="50" xfId="0" applyFont="1" applyFill="1" applyBorder="1" applyAlignment="1">
      <alignment horizontal="center" vertical="center" wrapText="1"/>
    </xf>
    <xf numFmtId="0" fontId="69" fillId="2" borderId="53" xfId="0" applyFont="1" applyFill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/>
    </xf>
    <xf numFmtId="0" fontId="57" fillId="17" borderId="35" xfId="0" applyFont="1" applyFill="1" applyBorder="1" applyAlignment="1">
      <alignment horizontal="center" vertical="center" wrapText="1"/>
    </xf>
    <xf numFmtId="0" fontId="86" fillId="3" borderId="54" xfId="0" applyFont="1" applyFill="1" applyBorder="1" applyAlignment="1">
      <alignment horizontal="center" vertical="center"/>
    </xf>
    <xf numFmtId="0" fontId="86" fillId="3" borderId="36" xfId="0" applyFont="1" applyFill="1" applyBorder="1" applyAlignment="1">
      <alignment horizontal="center" vertical="center"/>
    </xf>
    <xf numFmtId="0" fontId="90" fillId="3" borderId="35" xfId="0" applyFont="1" applyFill="1" applyBorder="1" applyAlignment="1">
      <alignment horizontal="center" vertical="center"/>
    </xf>
    <xf numFmtId="0" fontId="91" fillId="3" borderId="35" xfId="0" applyFont="1" applyFill="1" applyBorder="1" applyAlignment="1">
      <alignment horizontal="center" vertical="center"/>
    </xf>
    <xf numFmtId="0" fontId="95" fillId="0" borderId="40" xfId="0" applyFont="1" applyBorder="1" applyAlignment="1">
      <alignment horizontal="center" vertical="center" textRotation="90"/>
    </xf>
    <xf numFmtId="0" fontId="95" fillId="0" borderId="35" xfId="0" applyFont="1" applyBorder="1" applyAlignment="1">
      <alignment horizontal="center" vertical="center" textRotation="90"/>
    </xf>
    <xf numFmtId="0" fontId="95" fillId="0" borderId="38" xfId="0" applyFont="1" applyBorder="1" applyAlignment="1">
      <alignment horizontal="center" vertical="center" textRotation="90"/>
    </xf>
    <xf numFmtId="0" fontId="97" fillId="0" borderId="40" xfId="0" applyFont="1" applyBorder="1" applyAlignment="1">
      <alignment horizontal="center" vertical="center" textRotation="90" wrapText="1"/>
    </xf>
    <xf numFmtId="0" fontId="97" fillId="0" borderId="35" xfId="0" applyFont="1" applyBorder="1" applyAlignment="1">
      <alignment horizontal="center" vertical="center" textRotation="90" wrapText="1"/>
    </xf>
    <xf numFmtId="0" fontId="97" fillId="0" borderId="43" xfId="0" applyFont="1" applyBorder="1" applyAlignment="1">
      <alignment horizontal="center" vertical="center" textRotation="90" wrapText="1"/>
    </xf>
    <xf numFmtId="0" fontId="97" fillId="0" borderId="38" xfId="0" applyFont="1" applyBorder="1" applyAlignment="1">
      <alignment horizontal="center" vertical="center" textRotation="90" wrapText="1"/>
    </xf>
    <xf numFmtId="0" fontId="97" fillId="0" borderId="36" xfId="0" applyFont="1" applyBorder="1" applyAlignment="1">
      <alignment horizontal="center" vertical="center" textRotation="90" wrapText="1"/>
    </xf>
    <xf numFmtId="0" fontId="95" fillId="20" borderId="36" xfId="0" applyFont="1" applyFill="1" applyBorder="1" applyAlignment="1">
      <alignment horizontal="center" vertical="center" textRotation="90"/>
    </xf>
    <xf numFmtId="0" fontId="95" fillId="20" borderId="35" xfId="0" applyFont="1" applyFill="1" applyBorder="1" applyAlignment="1">
      <alignment horizontal="center" vertical="center" textRotation="90"/>
    </xf>
    <xf numFmtId="0" fontId="95" fillId="20" borderId="43" xfId="0" applyFont="1" applyFill="1" applyBorder="1" applyAlignment="1">
      <alignment horizontal="center" vertical="center" textRotation="90"/>
    </xf>
    <xf numFmtId="0" fontId="95" fillId="20" borderId="38" xfId="0" applyFont="1" applyFill="1" applyBorder="1" applyAlignment="1">
      <alignment horizontal="center" vertical="center" textRotation="90"/>
    </xf>
    <xf numFmtId="0" fontId="89" fillId="3" borderId="45" xfId="0" applyFont="1" applyFill="1" applyBorder="1" applyAlignment="1">
      <alignment horizontal="center" vertical="center"/>
    </xf>
    <xf numFmtId="0" fontId="89" fillId="3" borderId="46" xfId="0" applyFont="1" applyFill="1" applyBorder="1" applyAlignment="1">
      <alignment horizontal="center" vertical="center"/>
    </xf>
    <xf numFmtId="0" fontId="89" fillId="3" borderId="44" xfId="0" applyFont="1" applyFill="1" applyBorder="1" applyAlignment="1">
      <alignment horizontal="center" vertical="center"/>
    </xf>
    <xf numFmtId="0" fontId="94" fillId="16" borderId="85" xfId="0" applyFont="1" applyFill="1" applyBorder="1" applyAlignment="1">
      <alignment horizontal="center" vertical="center"/>
    </xf>
    <xf numFmtId="0" fontId="94" fillId="16" borderId="38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0" fontId="21" fillId="8" borderId="32" xfId="0" applyFont="1" applyFill="1" applyBorder="1" applyAlignment="1">
      <alignment horizontal="center" vertical="center"/>
    </xf>
    <xf numFmtId="0" fontId="21" fillId="8" borderId="64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textRotation="90"/>
    </xf>
    <xf numFmtId="0" fontId="19" fillId="0" borderId="90" xfId="0" applyFont="1" applyBorder="1" applyAlignment="1">
      <alignment horizontal="center" vertical="center" textRotation="90"/>
    </xf>
    <xf numFmtId="0" fontId="19" fillId="0" borderId="66" xfId="0" applyFont="1" applyBorder="1" applyAlignment="1">
      <alignment horizontal="center" vertical="center" textRotation="90"/>
    </xf>
    <xf numFmtId="0" fontId="19" fillId="0" borderId="67" xfId="0" applyFont="1" applyBorder="1" applyAlignment="1">
      <alignment horizontal="center" vertical="center" textRotation="90"/>
    </xf>
    <xf numFmtId="0" fontId="20" fillId="7" borderId="26" xfId="0" applyFont="1" applyFill="1" applyBorder="1" applyAlignment="1">
      <alignment horizontal="center" vertical="center" textRotation="90" wrapText="1"/>
    </xf>
    <xf numFmtId="0" fontId="20" fillId="7" borderId="23" xfId="0" applyFont="1" applyFill="1" applyBorder="1" applyAlignment="1">
      <alignment horizontal="center" vertical="center" textRotation="90" wrapText="1"/>
    </xf>
    <xf numFmtId="0" fontId="20" fillId="7" borderId="22" xfId="0" applyFont="1" applyFill="1" applyBorder="1" applyAlignment="1">
      <alignment horizontal="center" vertical="center" textRotation="90" wrapText="1"/>
    </xf>
    <xf numFmtId="0" fontId="20" fillId="7" borderId="25" xfId="0" applyFont="1" applyFill="1" applyBorder="1" applyAlignment="1">
      <alignment horizontal="center" vertical="center" textRotation="90" wrapText="1"/>
    </xf>
    <xf numFmtId="0" fontId="4" fillId="7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 textRotation="90" wrapText="1"/>
    </xf>
    <xf numFmtId="0" fontId="23" fillId="7" borderId="22" xfId="0" applyFont="1" applyFill="1" applyBorder="1" applyAlignment="1">
      <alignment horizontal="center" vertical="center" textRotation="90" wrapText="1"/>
    </xf>
    <xf numFmtId="0" fontId="23" fillId="7" borderId="25" xfId="0" applyFont="1" applyFill="1" applyBorder="1" applyAlignment="1">
      <alignment horizontal="center" vertical="center" textRotation="90" wrapText="1"/>
    </xf>
    <xf numFmtId="0" fontId="10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111" fillId="2" borderId="6" xfId="0" applyFont="1" applyFill="1" applyBorder="1" applyAlignment="1">
      <alignment horizontal="center" vertical="center" wrapText="1"/>
    </xf>
    <xf numFmtId="0" fontId="111" fillId="2" borderId="4" xfId="0" applyFont="1" applyFill="1" applyBorder="1" applyAlignment="1">
      <alignment horizontal="center" vertical="center"/>
    </xf>
    <xf numFmtId="0" fontId="111" fillId="2" borderId="2" xfId="0" applyFont="1" applyFill="1" applyBorder="1" applyAlignment="1">
      <alignment horizontal="center" vertical="center" wrapText="1"/>
    </xf>
    <xf numFmtId="0" fontId="111" fillId="2" borderId="1" xfId="0" applyFont="1" applyFill="1" applyBorder="1" applyAlignment="1">
      <alignment horizontal="center" vertical="center"/>
    </xf>
    <xf numFmtId="0" fontId="107" fillId="6" borderId="74" xfId="0" applyFont="1" applyFill="1" applyBorder="1" applyAlignment="1">
      <alignment horizontal="center" vertical="center"/>
    </xf>
    <xf numFmtId="0" fontId="107" fillId="6" borderId="75" xfId="0" applyFont="1" applyFill="1" applyBorder="1" applyAlignment="1">
      <alignment horizontal="center" vertical="center"/>
    </xf>
    <xf numFmtId="9" fontId="40" fillId="11" borderId="9" xfId="0" applyNumberFormat="1" applyFont="1" applyFill="1" applyBorder="1" applyAlignment="1">
      <alignment horizontal="center" vertical="center"/>
    </xf>
    <xf numFmtId="0" fontId="108" fillId="9" borderId="5" xfId="0" applyFont="1" applyFill="1" applyBorder="1" applyAlignment="1">
      <alignment horizontal="left" vertical="center" wrapText="1"/>
    </xf>
    <xf numFmtId="0" fontId="114" fillId="15" borderId="29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center" vertical="center"/>
    </xf>
    <xf numFmtId="0" fontId="117" fillId="15" borderId="100" xfId="0" applyFont="1" applyFill="1" applyBorder="1" applyAlignment="1">
      <alignment horizontal="left" vertical="center"/>
    </xf>
    <xf numFmtId="0" fontId="31" fillId="15" borderId="101" xfId="0" applyFont="1" applyFill="1" applyBorder="1" applyAlignment="1">
      <alignment horizontal="left" vertical="center" indent="1"/>
    </xf>
    <xf numFmtId="0" fontId="54" fillId="15" borderId="101" xfId="0" applyFont="1" applyFill="1" applyBorder="1" applyAlignment="1">
      <alignment horizontal="center" vertical="center"/>
    </xf>
    <xf numFmtId="0" fontId="114" fillId="15" borderId="101" xfId="0" applyFont="1" applyFill="1" applyBorder="1" applyAlignment="1">
      <alignment horizontal="right" vertical="center"/>
    </xf>
    <xf numFmtId="0" fontId="55" fillId="15" borderId="101" xfId="0" applyFont="1" applyFill="1" applyBorder="1" applyAlignment="1">
      <alignment vertical="center"/>
    </xf>
    <xf numFmtId="0" fontId="68" fillId="15" borderId="101" xfId="0" applyFont="1" applyFill="1" applyBorder="1"/>
    <xf numFmtId="0" fontId="36" fillId="15" borderId="101" xfId="0" applyFont="1" applyFill="1" applyBorder="1" applyAlignment="1">
      <alignment vertical="top"/>
    </xf>
    <xf numFmtId="0" fontId="41" fillId="15" borderId="101" xfId="0" applyFont="1" applyFill="1" applyBorder="1" applyAlignment="1">
      <alignment horizontal="right"/>
    </xf>
    <xf numFmtId="0" fontId="54" fillId="15" borderId="102" xfId="0" applyFont="1" applyFill="1" applyBorder="1" applyAlignment="1">
      <alignment horizontal="center" vertical="center"/>
    </xf>
    <xf numFmtId="0" fontId="56" fillId="15" borderId="103" xfId="0" applyFont="1" applyFill="1" applyBorder="1" applyAlignment="1">
      <alignment horizontal="center" vertical="center"/>
    </xf>
    <xf numFmtId="0" fontId="36" fillId="4" borderId="0" xfId="0" applyFont="1" applyFill="1" applyBorder="1"/>
    <xf numFmtId="0" fontId="55" fillId="15" borderId="0" xfId="0" applyFont="1" applyFill="1" applyBorder="1" applyAlignment="1">
      <alignment horizontal="right" vertical="center" indent="1"/>
    </xf>
    <xf numFmtId="0" fontId="56" fillId="15" borderId="104" xfId="0" applyFont="1" applyFill="1" applyBorder="1" applyAlignment="1">
      <alignment horizontal="center" vertical="center"/>
    </xf>
    <xf numFmtId="0" fontId="56" fillId="15" borderId="103" xfId="0" applyFont="1" applyFill="1" applyBorder="1" applyAlignment="1">
      <alignment vertical="center"/>
    </xf>
    <xf numFmtId="0" fontId="58" fillId="15" borderId="0" xfId="0" applyFont="1" applyFill="1" applyBorder="1" applyAlignment="1">
      <alignment vertical="center"/>
    </xf>
    <xf numFmtId="0" fontId="58" fillId="15" borderId="104" xfId="0" applyFont="1" applyFill="1" applyBorder="1" applyAlignment="1">
      <alignment vertical="center"/>
    </xf>
    <xf numFmtId="0" fontId="59" fillId="15" borderId="0" xfId="0" applyFont="1" applyFill="1" applyBorder="1" applyAlignment="1">
      <alignment vertical="center"/>
    </xf>
    <xf numFmtId="0" fontId="56" fillId="15" borderId="0" xfId="0" applyFont="1" applyFill="1" applyBorder="1" applyAlignment="1">
      <alignment vertical="center"/>
    </xf>
    <xf numFmtId="0" fontId="56" fillId="15" borderId="104" xfId="0" applyFont="1" applyFill="1" applyBorder="1" applyAlignment="1">
      <alignment vertical="center"/>
    </xf>
    <xf numFmtId="0" fontId="82" fillId="2" borderId="0" xfId="0" applyFont="1" applyFill="1" applyBorder="1" applyAlignment="1">
      <alignment horizontal="center" vertical="center"/>
    </xf>
    <xf numFmtId="0" fontId="69" fillId="2" borderId="0" xfId="0" applyFont="1" applyFill="1" applyBorder="1" applyAlignment="1">
      <alignment horizontal="center" vertical="center" wrapText="1"/>
    </xf>
    <xf numFmtId="0" fontId="56" fillId="15" borderId="105" xfId="0" applyFont="1" applyFill="1" applyBorder="1" applyAlignment="1">
      <alignment vertical="center"/>
    </xf>
    <xf numFmtId="0" fontId="56" fillId="15" borderId="106" xfId="0" applyFont="1" applyFill="1" applyBorder="1" applyAlignment="1">
      <alignment vertical="center"/>
    </xf>
    <xf numFmtId="0" fontId="56" fillId="15" borderId="107" xfId="0" applyFont="1" applyFill="1" applyBorder="1" applyAlignment="1">
      <alignment vertical="center"/>
    </xf>
    <xf numFmtId="0" fontId="120" fillId="15" borderId="101" xfId="0" applyFont="1" applyFill="1" applyBorder="1" applyAlignment="1">
      <alignment horizontal="right"/>
    </xf>
    <xf numFmtId="0" fontId="121" fillId="3" borderId="0" xfId="0" applyFont="1" applyFill="1" applyAlignment="1">
      <alignment horizontal="right" vertical="center" indent="1"/>
    </xf>
    <xf numFmtId="0" fontId="123" fillId="3" borderId="0" xfId="0" applyFont="1" applyFill="1" applyAlignment="1">
      <alignment horizontal="right" vertical="top" indent="1"/>
    </xf>
    <xf numFmtId="0" fontId="125" fillId="0" borderId="0" xfId="0" applyFont="1" applyAlignment="1">
      <alignment horizontal="right"/>
    </xf>
    <xf numFmtId="0" fontId="127" fillId="0" borderId="0" xfId="0" applyFont="1" applyAlignment="1">
      <alignment horizontal="left" vertical="center"/>
    </xf>
    <xf numFmtId="0" fontId="70" fillId="6" borderId="83" xfId="0" applyFont="1" applyFill="1" applyBorder="1" applyAlignment="1">
      <alignment horizontal="right" vertical="center"/>
    </xf>
    <xf numFmtId="0" fontId="103" fillId="6" borderId="108" xfId="0" applyFont="1" applyFill="1" applyBorder="1" applyAlignment="1">
      <alignment horizontal="left" vertical="center" indent="1"/>
    </xf>
    <xf numFmtId="0" fontId="52" fillId="6" borderId="109" xfId="0" applyFont="1" applyFill="1" applyBorder="1" applyAlignment="1">
      <alignment horizontal="center" vertical="center"/>
    </xf>
    <xf numFmtId="0" fontId="51" fillId="6" borderId="109" xfId="0" applyFont="1" applyFill="1" applyBorder="1" applyAlignment="1">
      <alignment horizontal="center" vertical="center"/>
    </xf>
    <xf numFmtId="0" fontId="104" fillId="6" borderId="110" xfId="0" applyFont="1" applyFill="1" applyBorder="1" applyAlignment="1">
      <alignment horizontal="center" vertical="center" wrapText="1"/>
    </xf>
    <xf numFmtId="0" fontId="104" fillId="6" borderId="110" xfId="0" applyFont="1" applyFill="1" applyBorder="1" applyAlignment="1">
      <alignment horizontal="center" vertical="center"/>
    </xf>
    <xf numFmtId="0" fontId="51" fillId="6" borderId="111" xfId="0" applyFont="1" applyFill="1" applyBorder="1" applyAlignment="1">
      <alignment horizontal="center" vertical="center"/>
    </xf>
    <xf numFmtId="0" fontId="106" fillId="6" borderId="112" xfId="0" applyFont="1" applyFill="1" applyBorder="1" applyAlignment="1">
      <alignment vertical="center"/>
    </xf>
    <xf numFmtId="0" fontId="106" fillId="6" borderId="113" xfId="0" applyFont="1" applyFill="1" applyBorder="1" applyAlignment="1">
      <alignment vertical="center"/>
    </xf>
    <xf numFmtId="0" fontId="106" fillId="6" borderId="0" xfId="0" applyFont="1" applyFill="1" applyBorder="1" applyAlignment="1">
      <alignment vertical="center"/>
    </xf>
    <xf numFmtId="0" fontId="112" fillId="6" borderId="0" xfId="0" applyFont="1" applyFill="1" applyBorder="1" applyAlignment="1">
      <alignment vertical="center"/>
    </xf>
    <xf numFmtId="0" fontId="114" fillId="6" borderId="0" xfId="0" applyFont="1" applyFill="1" applyBorder="1" applyAlignment="1">
      <alignment vertical="center"/>
    </xf>
    <xf numFmtId="0" fontId="36" fillId="9" borderId="114" xfId="0" applyFont="1" applyFill="1" applyBorder="1" applyAlignment="1">
      <alignment vertical="center"/>
    </xf>
    <xf numFmtId="0" fontId="36" fillId="9" borderId="115" xfId="0" applyFont="1" applyFill="1" applyBorder="1" applyAlignment="1">
      <alignment vertical="center"/>
    </xf>
    <xf numFmtId="0" fontId="36" fillId="9" borderId="116" xfId="0" applyFont="1" applyFill="1" applyBorder="1" applyAlignment="1">
      <alignment vertical="center"/>
    </xf>
  </cellXfs>
  <cellStyles count="7">
    <cellStyle name="Millares" xfId="4" builtinId="3"/>
    <cellStyle name="Millares 2" xfId="6" xr:uid="{00000000-0005-0000-0000-000001000000}"/>
    <cellStyle name="Moneda" xfId="1" builtinId="4"/>
    <cellStyle name="Moneda 2" xfId="2" xr:uid="{00000000-0005-0000-0000-000003000000}"/>
    <cellStyle name="Moneda 3" xfId="3" xr:uid="{00000000-0005-0000-0000-000004000000}"/>
    <cellStyle name="Normal" xfId="0" builtinId="0"/>
    <cellStyle name="Normal 2" xfId="5" xr:uid="{00000000-0005-0000-0000-000006000000}"/>
  </cellStyles>
  <dxfs count="5"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  <dxf>
      <font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8000"/>
      <color rgb="FFEEE1D7"/>
      <color rgb="FFFFFFCC"/>
      <color rgb="FFCC66FF"/>
      <color rgb="FF66FFFF"/>
      <color rgb="FFFF99FF"/>
      <color rgb="FF99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161926</xdr:colOff>
      <xdr:row>0</xdr:row>
      <xdr:rowOff>209551</xdr:rowOff>
    </xdr:from>
    <xdr:to>
      <xdr:col>16</xdr:col>
      <xdr:colOff>361951</xdr:colOff>
      <xdr:row>2</xdr:row>
      <xdr:rowOff>182948</xdr:rowOff>
    </xdr:to>
    <xdr:pic>
      <xdr:nvPicPr>
        <xdr:cNvPr id="3" name="2 Imagen" descr="AITANA New Logo horizonta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3898" b="17966"/>
        <a:stretch>
          <a:fillRect/>
        </a:stretch>
      </xdr:blipFill>
      <xdr:spPr>
        <a:xfrm>
          <a:off x="6781801" y="209551"/>
          <a:ext cx="2438400" cy="916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138644</xdr:colOff>
      <xdr:row>0</xdr:row>
      <xdr:rowOff>44451</xdr:rowOff>
    </xdr:from>
    <xdr:to>
      <xdr:col>14</xdr:col>
      <xdr:colOff>274732</xdr:colOff>
      <xdr:row>2</xdr:row>
      <xdr:rowOff>206376</xdr:rowOff>
    </xdr:to>
    <xdr:pic>
      <xdr:nvPicPr>
        <xdr:cNvPr id="2" name="1 Imagen" descr="Kuné Facebook Foto de Portad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9182"/>
        <a:stretch>
          <a:fillRect/>
        </a:stretch>
      </xdr:blipFill>
      <xdr:spPr>
        <a:xfrm>
          <a:off x="3872444" y="44451"/>
          <a:ext cx="2174438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1151686</xdr:colOff>
      <xdr:row>0</xdr:row>
      <xdr:rowOff>276225</xdr:rowOff>
    </xdr:from>
    <xdr:to>
      <xdr:col>18</xdr:col>
      <xdr:colOff>34485</xdr:colOff>
      <xdr:row>3</xdr:row>
      <xdr:rowOff>209550</xdr:rowOff>
    </xdr:to>
    <xdr:pic>
      <xdr:nvPicPr>
        <xdr:cNvPr id="2" name="1 Imagen" descr="Kuné Facebook Foto de Portada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52336" y="276225"/>
          <a:ext cx="2645174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</xdr:colOff>
      <xdr:row>1</xdr:row>
      <xdr:rowOff>6903</xdr:rowOff>
    </xdr:from>
    <xdr:to>
      <xdr:col>11</xdr:col>
      <xdr:colOff>1009650</xdr:colOff>
      <xdr:row>3</xdr:row>
      <xdr:rowOff>228600</xdr:rowOff>
    </xdr:to>
    <xdr:pic>
      <xdr:nvPicPr>
        <xdr:cNvPr id="2" name="1 Imagen" descr="Kuné Facebook Foto de Portada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1449" y="435528"/>
          <a:ext cx="1828801" cy="6788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38100</xdr:rowOff>
    </xdr:from>
    <xdr:to>
      <xdr:col>2</xdr:col>
      <xdr:colOff>1057275</xdr:colOff>
      <xdr:row>0</xdr:row>
      <xdr:rowOff>666750</xdr:rowOff>
    </xdr:to>
    <xdr:pic>
      <xdr:nvPicPr>
        <xdr:cNvPr id="2" name="1 Imagen" descr="AITANA New Logo horizontal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10381" b="15848"/>
        <a:stretch>
          <a:fillRect/>
        </a:stretch>
      </xdr:blipFill>
      <xdr:spPr bwMode="auto">
        <a:xfrm>
          <a:off x="2495550" y="38100"/>
          <a:ext cx="16287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173852</xdr:colOff>
      <xdr:row>0</xdr:row>
      <xdr:rowOff>103333</xdr:rowOff>
    </xdr:from>
    <xdr:to>
      <xdr:col>2</xdr:col>
      <xdr:colOff>1259735</xdr:colOff>
      <xdr:row>1</xdr:row>
      <xdr:rowOff>276899</xdr:rowOff>
    </xdr:to>
    <xdr:pic>
      <xdr:nvPicPr>
        <xdr:cNvPr id="3" name="2 Imagen" descr="AITANA New Logo horizontal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0381" b="15848"/>
        <a:stretch>
          <a:fillRect/>
        </a:stretch>
      </xdr:blipFill>
      <xdr:spPr>
        <a:xfrm>
          <a:off x="173852" y="103333"/>
          <a:ext cx="2670497" cy="109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  <pageSetUpPr fitToPage="1"/>
  </sheetPr>
  <dimension ref="A1:R33"/>
  <sheetViews>
    <sheetView showGridLines="0" tabSelected="1" workbookViewId="0">
      <selection activeCell="O6" sqref="O6"/>
    </sheetView>
  </sheetViews>
  <sheetFormatPr baseColWidth="10" defaultColWidth="12" defaultRowHeight="14.25" x14ac:dyDescent="0.2"/>
  <cols>
    <col min="1" max="1" width="4.83203125" style="75" bestFit="1" customWidth="1"/>
    <col min="2" max="2" width="5.83203125" style="75" customWidth="1"/>
    <col min="3" max="3" width="6.6640625" style="75" customWidth="1"/>
    <col min="4" max="4" width="11.6640625" style="75" customWidth="1"/>
    <col min="5" max="5" width="12" style="75" customWidth="1"/>
    <col min="6" max="6" width="8" style="75" hidden="1" customWidth="1"/>
    <col min="7" max="7" width="8.5" style="75" hidden="1" customWidth="1"/>
    <col min="8" max="8" width="10.33203125" style="75" hidden="1" customWidth="1"/>
    <col min="9" max="9" width="12" style="75" bestFit="1" customWidth="1"/>
    <col min="10" max="10" width="16.83203125" style="75" customWidth="1"/>
    <col min="11" max="11" width="1.83203125" style="75" customWidth="1"/>
    <col min="12" max="12" width="13.33203125" style="75" bestFit="1" customWidth="1"/>
    <col min="13" max="13" width="17.33203125" style="75" customWidth="1"/>
    <col min="14" max="14" width="1.83203125" style="75" customWidth="1"/>
    <col min="15" max="17" width="10" style="75" customWidth="1"/>
    <col min="18" max="18" width="1.83203125" style="75" customWidth="1"/>
    <col min="19" max="16384" width="12" style="75"/>
  </cols>
  <sheetData>
    <row r="1" spans="1:18" s="62" customFormat="1" ht="33" x14ac:dyDescent="0.2">
      <c r="A1" s="57" t="s">
        <v>185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1"/>
    </row>
    <row r="2" spans="1:18" s="67" customFormat="1" ht="40.5" customHeight="1" thickBot="1" x14ac:dyDescent="0.25">
      <c r="A2" s="187" t="s">
        <v>219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6"/>
    </row>
    <row r="3" spans="1:18" s="71" customFormat="1" ht="24.75" thickBot="1" x14ac:dyDescent="0.25">
      <c r="A3" s="68"/>
      <c r="B3" s="323" t="s">
        <v>78</v>
      </c>
      <c r="C3" s="323"/>
      <c r="D3" s="323"/>
      <c r="E3" s="323"/>
      <c r="F3" s="323"/>
      <c r="G3" s="323"/>
      <c r="H3" s="323"/>
      <c r="I3" s="323"/>
      <c r="J3" s="323"/>
      <c r="K3" s="68"/>
      <c r="L3" s="69"/>
      <c r="M3" s="69"/>
      <c r="N3" s="70"/>
      <c r="O3" s="328" t="s">
        <v>187</v>
      </c>
      <c r="P3" s="328"/>
      <c r="Q3" s="328"/>
      <c r="R3" s="68"/>
    </row>
    <row r="4" spans="1:18" ht="21.75" customHeight="1" x14ac:dyDescent="0.2">
      <c r="A4" s="72"/>
      <c r="B4" s="325" t="s">
        <v>116</v>
      </c>
      <c r="C4" s="326"/>
      <c r="D4" s="326"/>
      <c r="E4" s="326"/>
      <c r="F4" s="326"/>
      <c r="G4" s="326"/>
      <c r="H4" s="327"/>
      <c r="I4" s="324" t="s">
        <v>177</v>
      </c>
      <c r="J4" s="324"/>
      <c r="K4" s="73"/>
      <c r="L4" s="303" t="s">
        <v>79</v>
      </c>
      <c r="M4" s="304"/>
      <c r="N4" s="72"/>
      <c r="O4" s="329" t="s">
        <v>140</v>
      </c>
      <c r="P4" s="330"/>
      <c r="Q4" s="330"/>
      <c r="R4" s="74"/>
    </row>
    <row r="5" spans="1:18" ht="45.6" customHeight="1" thickBot="1" x14ac:dyDescent="0.25">
      <c r="A5" s="76"/>
      <c r="B5" s="317" t="s">
        <v>20</v>
      </c>
      <c r="C5" s="318"/>
      <c r="D5" s="77" t="s">
        <v>117</v>
      </c>
      <c r="E5" s="319" t="s">
        <v>0</v>
      </c>
      <c r="F5" s="319"/>
      <c r="G5" s="77" t="s">
        <v>69</v>
      </c>
      <c r="H5" s="77" t="s">
        <v>51</v>
      </c>
      <c r="I5" s="78" t="s">
        <v>178</v>
      </c>
      <c r="J5" s="77" t="s">
        <v>179</v>
      </c>
      <c r="K5" s="72"/>
      <c r="L5" s="79" t="s">
        <v>80</v>
      </c>
      <c r="M5" s="79" t="s">
        <v>84</v>
      </c>
      <c r="N5" s="72"/>
      <c r="O5" s="80" t="s">
        <v>85</v>
      </c>
      <c r="P5" s="80" t="s">
        <v>88</v>
      </c>
      <c r="Q5" s="80" t="s">
        <v>89</v>
      </c>
      <c r="R5" s="72"/>
    </row>
    <row r="6" spans="1:18" ht="15.75" customHeight="1" x14ac:dyDescent="0.2">
      <c r="A6" s="320" t="s">
        <v>180</v>
      </c>
      <c r="B6" s="312" t="s">
        <v>4</v>
      </c>
      <c r="C6" s="305" t="s">
        <v>52</v>
      </c>
      <c r="D6" s="81" t="s">
        <v>70</v>
      </c>
      <c r="E6" s="82" t="s">
        <v>53</v>
      </c>
      <c r="F6" s="81">
        <v>25</v>
      </c>
      <c r="G6" s="83">
        <v>0.34943999999999997</v>
      </c>
      <c r="H6" s="84">
        <v>1911</v>
      </c>
      <c r="I6" s="124">
        <v>1092</v>
      </c>
      <c r="J6" s="85">
        <f>I6*F6</f>
        <v>27300</v>
      </c>
      <c r="K6" s="72"/>
      <c r="L6" s="86">
        <f>SUM(O6:Q6)</f>
        <v>0</v>
      </c>
      <c r="M6" s="87">
        <f t="shared" ref="M6:M26" si="0">L6*J6</f>
        <v>0</v>
      </c>
      <c r="N6" s="72"/>
      <c r="O6" s="88"/>
      <c r="P6" s="88"/>
      <c r="Q6" s="89"/>
      <c r="R6" s="72"/>
    </row>
    <row r="7" spans="1:18" ht="15.75" customHeight="1" x14ac:dyDescent="0.2">
      <c r="A7" s="321"/>
      <c r="B7" s="312"/>
      <c r="C7" s="306"/>
      <c r="D7" s="90" t="s">
        <v>71</v>
      </c>
      <c r="E7" s="91" t="s">
        <v>54</v>
      </c>
      <c r="F7" s="90">
        <v>25</v>
      </c>
      <c r="G7" s="92">
        <v>0.27355428571428575</v>
      </c>
      <c r="H7" s="93">
        <v>1496</v>
      </c>
      <c r="I7" s="125">
        <v>852</v>
      </c>
      <c r="J7" s="94">
        <f t="shared" ref="J7:J26" si="1">I7*F7</f>
        <v>21300</v>
      </c>
      <c r="K7" s="72"/>
      <c r="L7" s="95">
        <f t="shared" ref="L7:L26" si="2">SUM(O7:Q7)</f>
        <v>0</v>
      </c>
      <c r="M7" s="96">
        <f t="shared" si="0"/>
        <v>0</v>
      </c>
      <c r="N7" s="72"/>
      <c r="O7" s="97"/>
      <c r="P7" s="97"/>
      <c r="Q7" s="98"/>
      <c r="R7" s="72"/>
    </row>
    <row r="8" spans="1:18" ht="15.75" customHeight="1" x14ac:dyDescent="0.2">
      <c r="A8" s="321"/>
      <c r="B8" s="312"/>
      <c r="C8" s="306"/>
      <c r="D8" s="90" t="s">
        <v>72</v>
      </c>
      <c r="E8" s="91" t="s">
        <v>55</v>
      </c>
      <c r="F8" s="90">
        <v>25</v>
      </c>
      <c r="G8" s="92">
        <v>0.23241142857142857</v>
      </c>
      <c r="H8" s="93">
        <v>1271</v>
      </c>
      <c r="I8" s="125">
        <v>724</v>
      </c>
      <c r="J8" s="94">
        <f t="shared" si="1"/>
        <v>18100</v>
      </c>
      <c r="K8" s="72"/>
      <c r="L8" s="95">
        <f t="shared" si="2"/>
        <v>0</v>
      </c>
      <c r="M8" s="96">
        <f t="shared" si="0"/>
        <v>0</v>
      </c>
      <c r="N8" s="72"/>
      <c r="O8" s="97"/>
      <c r="P8" s="97"/>
      <c r="Q8" s="98"/>
      <c r="R8" s="72"/>
    </row>
    <row r="9" spans="1:18" ht="15.75" customHeight="1" x14ac:dyDescent="0.2">
      <c r="A9" s="321"/>
      <c r="B9" s="312"/>
      <c r="C9" s="306" t="s">
        <v>2</v>
      </c>
      <c r="D9" s="90" t="s">
        <v>49</v>
      </c>
      <c r="E9" s="91" t="s">
        <v>56</v>
      </c>
      <c r="F9" s="90">
        <v>50</v>
      </c>
      <c r="G9" s="92">
        <v>0.192</v>
      </c>
      <c r="H9" s="93">
        <v>1050</v>
      </c>
      <c r="I9" s="125">
        <v>600</v>
      </c>
      <c r="J9" s="94">
        <f t="shared" si="1"/>
        <v>30000</v>
      </c>
      <c r="K9" s="72"/>
      <c r="L9" s="95">
        <f t="shared" si="2"/>
        <v>0</v>
      </c>
      <c r="M9" s="96">
        <f t="shared" si="0"/>
        <v>0</v>
      </c>
      <c r="N9" s="72"/>
      <c r="O9" s="97"/>
      <c r="P9" s="97"/>
      <c r="Q9" s="97"/>
      <c r="R9" s="72"/>
    </row>
    <row r="10" spans="1:18" ht="15.75" customHeight="1" x14ac:dyDescent="0.2">
      <c r="A10" s="321"/>
      <c r="B10" s="312"/>
      <c r="C10" s="306"/>
      <c r="D10" s="90" t="s">
        <v>22</v>
      </c>
      <c r="E10" s="91" t="s">
        <v>57</v>
      </c>
      <c r="F10" s="90">
        <v>50</v>
      </c>
      <c r="G10" s="92">
        <v>0.14738285714285715</v>
      </c>
      <c r="H10" s="93">
        <v>806</v>
      </c>
      <c r="I10" s="125">
        <v>460</v>
      </c>
      <c r="J10" s="94">
        <f t="shared" si="1"/>
        <v>23000</v>
      </c>
      <c r="K10" s="72"/>
      <c r="L10" s="95">
        <f t="shared" si="2"/>
        <v>0</v>
      </c>
      <c r="M10" s="96">
        <f t="shared" si="0"/>
        <v>0</v>
      </c>
      <c r="N10" s="72"/>
      <c r="O10" s="97"/>
      <c r="P10" s="97"/>
      <c r="Q10" s="97"/>
      <c r="R10" s="72"/>
    </row>
    <row r="11" spans="1:18" ht="15.75" customHeight="1" x14ac:dyDescent="0.2">
      <c r="A11" s="321"/>
      <c r="B11" s="312"/>
      <c r="C11" s="306"/>
      <c r="D11" s="90" t="s">
        <v>24</v>
      </c>
      <c r="E11" s="91" t="s">
        <v>58</v>
      </c>
      <c r="F11" s="90">
        <v>50</v>
      </c>
      <c r="G11" s="92">
        <v>0.10752</v>
      </c>
      <c r="H11" s="93">
        <v>588</v>
      </c>
      <c r="I11" s="125">
        <v>336</v>
      </c>
      <c r="J11" s="94">
        <f t="shared" si="1"/>
        <v>16800</v>
      </c>
      <c r="K11" s="72"/>
      <c r="L11" s="95">
        <f t="shared" si="2"/>
        <v>0</v>
      </c>
      <c r="M11" s="96">
        <f t="shared" si="0"/>
        <v>0</v>
      </c>
      <c r="N11" s="72"/>
      <c r="O11" s="97"/>
      <c r="P11" s="97"/>
      <c r="Q11" s="97"/>
      <c r="R11" s="72"/>
    </row>
    <row r="12" spans="1:18" ht="15.75" customHeight="1" x14ac:dyDescent="0.2">
      <c r="A12" s="321"/>
      <c r="B12" s="312"/>
      <c r="C12" s="306"/>
      <c r="D12" s="90" t="s">
        <v>24</v>
      </c>
      <c r="E12" s="91" t="s">
        <v>59</v>
      </c>
      <c r="F12" s="90">
        <v>50</v>
      </c>
      <c r="G12" s="92">
        <v>0.13897142857142858</v>
      </c>
      <c r="H12" s="93">
        <v>760</v>
      </c>
      <c r="I12" s="125">
        <v>434</v>
      </c>
      <c r="J12" s="94">
        <f t="shared" si="1"/>
        <v>21700</v>
      </c>
      <c r="K12" s="72"/>
      <c r="L12" s="95">
        <f t="shared" si="2"/>
        <v>0</v>
      </c>
      <c r="M12" s="96">
        <f t="shared" si="0"/>
        <v>0</v>
      </c>
      <c r="N12" s="72"/>
      <c r="O12" s="97"/>
      <c r="P12" s="97"/>
      <c r="Q12" s="98"/>
      <c r="R12" s="72"/>
    </row>
    <row r="13" spans="1:18" ht="15.75" customHeight="1" x14ac:dyDescent="0.2">
      <c r="A13" s="321"/>
      <c r="B13" s="312"/>
      <c r="C13" s="306"/>
      <c r="D13" s="90" t="s">
        <v>73</v>
      </c>
      <c r="E13" s="91" t="s">
        <v>60</v>
      </c>
      <c r="F13" s="90">
        <v>50</v>
      </c>
      <c r="G13" s="92">
        <v>7.8994285714285725E-2</v>
      </c>
      <c r="H13" s="93">
        <v>432</v>
      </c>
      <c r="I13" s="125">
        <v>244</v>
      </c>
      <c r="J13" s="94">
        <f t="shared" si="1"/>
        <v>12200</v>
      </c>
      <c r="K13" s="72"/>
      <c r="L13" s="95">
        <f t="shared" si="2"/>
        <v>0</v>
      </c>
      <c r="M13" s="96">
        <f t="shared" si="0"/>
        <v>0</v>
      </c>
      <c r="N13" s="72"/>
      <c r="O13" s="97"/>
      <c r="P13" s="97"/>
      <c r="Q13" s="98"/>
      <c r="R13" s="72"/>
    </row>
    <row r="14" spans="1:18" ht="15.75" customHeight="1" x14ac:dyDescent="0.2">
      <c r="A14" s="321"/>
      <c r="B14" s="312"/>
      <c r="C14" s="306"/>
      <c r="D14" s="90" t="s">
        <v>74</v>
      </c>
      <c r="E14" s="91" t="s">
        <v>61</v>
      </c>
      <c r="F14" s="90">
        <v>50</v>
      </c>
      <c r="G14" s="92">
        <v>5.3760000000000002E-2</v>
      </c>
      <c r="H14" s="93">
        <v>294</v>
      </c>
      <c r="I14" s="125">
        <v>168</v>
      </c>
      <c r="J14" s="94">
        <f t="shared" si="1"/>
        <v>8400</v>
      </c>
      <c r="K14" s="72"/>
      <c r="L14" s="95">
        <f t="shared" si="2"/>
        <v>0</v>
      </c>
      <c r="M14" s="96">
        <f t="shared" si="0"/>
        <v>0</v>
      </c>
      <c r="N14" s="72"/>
      <c r="O14" s="97"/>
      <c r="P14" s="97"/>
      <c r="Q14" s="98"/>
      <c r="R14" s="72"/>
    </row>
    <row r="15" spans="1:18" ht="15.75" customHeight="1" thickBot="1" x14ac:dyDescent="0.25">
      <c r="A15" s="321"/>
      <c r="B15" s="313"/>
      <c r="C15" s="307"/>
      <c r="D15" s="99" t="s">
        <v>73</v>
      </c>
      <c r="E15" s="100" t="s">
        <v>62</v>
      </c>
      <c r="F15" s="99">
        <v>50</v>
      </c>
      <c r="G15" s="101">
        <v>6.8937142857142863E-2</v>
      </c>
      <c r="H15" s="102">
        <v>377</v>
      </c>
      <c r="I15" s="126">
        <v>214</v>
      </c>
      <c r="J15" s="103">
        <f t="shared" si="1"/>
        <v>10700</v>
      </c>
      <c r="K15" s="72"/>
      <c r="L15" s="104">
        <f t="shared" si="2"/>
        <v>0</v>
      </c>
      <c r="M15" s="105">
        <f t="shared" si="0"/>
        <v>0</v>
      </c>
      <c r="N15" s="72"/>
      <c r="O15" s="106"/>
      <c r="P15" s="106"/>
      <c r="Q15" s="107"/>
      <c r="R15" s="72"/>
    </row>
    <row r="16" spans="1:18" ht="15.75" customHeight="1" x14ac:dyDescent="0.2">
      <c r="A16" s="321"/>
      <c r="B16" s="311" t="s">
        <v>5</v>
      </c>
      <c r="C16" s="108" t="s">
        <v>52</v>
      </c>
      <c r="D16" s="109" t="s">
        <v>71</v>
      </c>
      <c r="E16" s="110" t="s">
        <v>63</v>
      </c>
      <c r="F16" s="109">
        <v>25</v>
      </c>
      <c r="G16" s="111">
        <v>0.27812571428571431</v>
      </c>
      <c r="H16" s="112">
        <v>1195</v>
      </c>
      <c r="I16" s="127">
        <v>868</v>
      </c>
      <c r="J16" s="128">
        <f t="shared" si="1"/>
        <v>21700</v>
      </c>
      <c r="K16" s="72"/>
      <c r="L16" s="86">
        <f t="shared" si="2"/>
        <v>0</v>
      </c>
      <c r="M16" s="87">
        <f t="shared" si="0"/>
        <v>0</v>
      </c>
      <c r="N16" s="72"/>
      <c r="O16" s="88"/>
      <c r="P16" s="88"/>
      <c r="Q16" s="89"/>
      <c r="R16" s="72"/>
    </row>
    <row r="17" spans="1:18" ht="15.75" customHeight="1" x14ac:dyDescent="0.2">
      <c r="A17" s="321"/>
      <c r="B17" s="312"/>
      <c r="C17" s="314" t="s">
        <v>2</v>
      </c>
      <c r="D17" s="90" t="s">
        <v>72</v>
      </c>
      <c r="E17" s="91" t="s">
        <v>64</v>
      </c>
      <c r="F17" s="90">
        <v>50</v>
      </c>
      <c r="G17" s="92">
        <v>0.23698285714285716</v>
      </c>
      <c r="H17" s="93">
        <v>1018</v>
      </c>
      <c r="I17" s="125">
        <v>740</v>
      </c>
      <c r="J17" s="94">
        <f t="shared" si="1"/>
        <v>37000</v>
      </c>
      <c r="K17" s="72"/>
      <c r="L17" s="95">
        <f t="shared" si="2"/>
        <v>0</v>
      </c>
      <c r="M17" s="96">
        <f t="shared" si="0"/>
        <v>0</v>
      </c>
      <c r="N17" s="72"/>
      <c r="O17" s="97"/>
      <c r="P17" s="97"/>
      <c r="Q17" s="98"/>
      <c r="R17" s="72"/>
    </row>
    <row r="18" spans="1:18" ht="15.75" customHeight="1" x14ac:dyDescent="0.2">
      <c r="A18" s="321"/>
      <c r="B18" s="312"/>
      <c r="C18" s="315"/>
      <c r="D18" s="90" t="s">
        <v>75</v>
      </c>
      <c r="E18" s="91" t="s">
        <v>48</v>
      </c>
      <c r="F18" s="90">
        <v>50</v>
      </c>
      <c r="G18" s="92">
        <v>0.18724571428571429</v>
      </c>
      <c r="H18" s="93">
        <v>805</v>
      </c>
      <c r="I18" s="125">
        <v>584</v>
      </c>
      <c r="J18" s="94">
        <f t="shared" si="1"/>
        <v>29200</v>
      </c>
      <c r="K18" s="72"/>
      <c r="L18" s="95">
        <f t="shared" si="2"/>
        <v>0</v>
      </c>
      <c r="M18" s="96">
        <f t="shared" si="0"/>
        <v>0</v>
      </c>
      <c r="N18" s="72"/>
      <c r="O18" s="97"/>
      <c r="P18" s="97"/>
      <c r="Q18" s="98"/>
      <c r="R18" s="72"/>
    </row>
    <row r="19" spans="1:18" ht="15.75" customHeight="1" x14ac:dyDescent="0.2">
      <c r="A19" s="321"/>
      <c r="B19" s="312"/>
      <c r="C19" s="315"/>
      <c r="D19" s="90" t="s">
        <v>49</v>
      </c>
      <c r="E19" s="91" t="s">
        <v>1</v>
      </c>
      <c r="F19" s="90">
        <v>50</v>
      </c>
      <c r="G19" s="92">
        <v>0.16457142857142856</v>
      </c>
      <c r="H19" s="93">
        <v>707</v>
      </c>
      <c r="I19" s="125">
        <v>512</v>
      </c>
      <c r="J19" s="94">
        <f t="shared" si="1"/>
        <v>25600</v>
      </c>
      <c r="K19" s="72"/>
      <c r="L19" s="95">
        <f t="shared" si="2"/>
        <v>0</v>
      </c>
      <c r="M19" s="96">
        <f t="shared" si="0"/>
        <v>0</v>
      </c>
      <c r="N19" s="72"/>
      <c r="O19" s="97"/>
      <c r="P19" s="97"/>
      <c r="Q19" s="98"/>
      <c r="R19" s="72"/>
    </row>
    <row r="20" spans="1:18" ht="15.75" customHeight="1" x14ac:dyDescent="0.2">
      <c r="A20" s="321"/>
      <c r="B20" s="312"/>
      <c r="C20" s="315"/>
      <c r="D20" s="90" t="s">
        <v>30</v>
      </c>
      <c r="E20" s="91" t="s">
        <v>47</v>
      </c>
      <c r="F20" s="90">
        <v>50</v>
      </c>
      <c r="G20" s="92">
        <v>0.14335999999999999</v>
      </c>
      <c r="H20" s="93">
        <v>616</v>
      </c>
      <c r="I20" s="125">
        <v>448</v>
      </c>
      <c r="J20" s="94">
        <f t="shared" si="1"/>
        <v>22400</v>
      </c>
      <c r="K20" s="72"/>
      <c r="L20" s="95">
        <f t="shared" si="2"/>
        <v>0</v>
      </c>
      <c r="M20" s="96">
        <f t="shared" si="0"/>
        <v>0</v>
      </c>
      <c r="N20" s="72"/>
      <c r="O20" s="97"/>
      <c r="P20" s="97"/>
      <c r="Q20" s="98"/>
      <c r="R20" s="72"/>
    </row>
    <row r="21" spans="1:18" ht="15.75" customHeight="1" x14ac:dyDescent="0.2">
      <c r="A21" s="321"/>
      <c r="B21" s="312"/>
      <c r="C21" s="315"/>
      <c r="D21" s="90" t="s">
        <v>22</v>
      </c>
      <c r="E21" s="91" t="s">
        <v>32</v>
      </c>
      <c r="F21" s="90">
        <v>50</v>
      </c>
      <c r="G21" s="92">
        <v>0.12361142857142857</v>
      </c>
      <c r="H21" s="93">
        <v>531</v>
      </c>
      <c r="I21" s="125">
        <v>386</v>
      </c>
      <c r="J21" s="94">
        <f t="shared" si="1"/>
        <v>19300</v>
      </c>
      <c r="K21" s="72"/>
      <c r="L21" s="95">
        <f t="shared" si="2"/>
        <v>0</v>
      </c>
      <c r="M21" s="96">
        <f t="shared" si="0"/>
        <v>0</v>
      </c>
      <c r="N21" s="72"/>
      <c r="O21" s="97"/>
      <c r="P21" s="97"/>
      <c r="Q21" s="98"/>
      <c r="R21" s="72"/>
    </row>
    <row r="22" spans="1:18" ht="15.75" customHeight="1" x14ac:dyDescent="0.2">
      <c r="A22" s="321"/>
      <c r="B22" s="312"/>
      <c r="C22" s="315"/>
      <c r="D22" s="90" t="s">
        <v>76</v>
      </c>
      <c r="E22" s="91" t="s">
        <v>46</v>
      </c>
      <c r="F22" s="90">
        <v>50</v>
      </c>
      <c r="G22" s="92">
        <v>0.10532571428571429</v>
      </c>
      <c r="H22" s="93">
        <v>453</v>
      </c>
      <c r="I22" s="125">
        <v>328</v>
      </c>
      <c r="J22" s="94">
        <f t="shared" si="1"/>
        <v>16400</v>
      </c>
      <c r="K22" s="72"/>
      <c r="L22" s="95">
        <f t="shared" si="2"/>
        <v>0</v>
      </c>
      <c r="M22" s="96">
        <f t="shared" si="0"/>
        <v>0</v>
      </c>
      <c r="N22" s="72"/>
      <c r="O22" s="97"/>
      <c r="P22" s="97"/>
      <c r="Q22" s="98"/>
      <c r="R22" s="72"/>
    </row>
    <row r="23" spans="1:18" ht="15.75" customHeight="1" thickBot="1" x14ac:dyDescent="0.25">
      <c r="A23" s="321"/>
      <c r="B23" s="313"/>
      <c r="C23" s="316"/>
      <c r="D23" s="99" t="s">
        <v>28</v>
      </c>
      <c r="E23" s="100" t="s">
        <v>65</v>
      </c>
      <c r="F23" s="99">
        <v>50</v>
      </c>
      <c r="G23" s="101">
        <v>8.0640000000000003E-2</v>
      </c>
      <c r="H23" s="102">
        <v>347</v>
      </c>
      <c r="I23" s="126">
        <v>252</v>
      </c>
      <c r="J23" s="103">
        <f t="shared" si="1"/>
        <v>12600</v>
      </c>
      <c r="K23" s="72"/>
      <c r="L23" s="104">
        <f t="shared" si="2"/>
        <v>0</v>
      </c>
      <c r="M23" s="105">
        <f t="shared" si="0"/>
        <v>0</v>
      </c>
      <c r="N23" s="72"/>
      <c r="O23" s="106"/>
      <c r="P23" s="106"/>
      <c r="Q23" s="107"/>
      <c r="R23" s="72"/>
    </row>
    <row r="24" spans="1:18" ht="15.75" customHeight="1" x14ac:dyDescent="0.2">
      <c r="A24" s="321"/>
      <c r="B24" s="308" t="s">
        <v>77</v>
      </c>
      <c r="C24" s="305" t="s">
        <v>52</v>
      </c>
      <c r="D24" s="81" t="s">
        <v>30</v>
      </c>
      <c r="E24" s="82" t="s">
        <v>66</v>
      </c>
      <c r="F24" s="81">
        <v>25</v>
      </c>
      <c r="G24" s="83">
        <v>0.22491428571428573</v>
      </c>
      <c r="H24" s="84">
        <v>1195</v>
      </c>
      <c r="I24" s="124">
        <v>700</v>
      </c>
      <c r="J24" s="85">
        <f t="shared" si="1"/>
        <v>17500</v>
      </c>
      <c r="K24" s="72"/>
      <c r="L24" s="86">
        <f t="shared" si="2"/>
        <v>0</v>
      </c>
      <c r="M24" s="87">
        <f t="shared" si="0"/>
        <v>0</v>
      </c>
      <c r="N24" s="72"/>
      <c r="O24" s="88"/>
      <c r="P24" s="88"/>
      <c r="Q24" s="89"/>
      <c r="R24" s="72"/>
    </row>
    <row r="25" spans="1:18" ht="15.75" customHeight="1" x14ac:dyDescent="0.2">
      <c r="A25" s="321"/>
      <c r="B25" s="309"/>
      <c r="C25" s="306"/>
      <c r="D25" s="90" t="s">
        <v>22</v>
      </c>
      <c r="E25" s="91" t="s">
        <v>67</v>
      </c>
      <c r="F25" s="90">
        <v>25</v>
      </c>
      <c r="G25" s="92">
        <v>0.20114285714285715</v>
      </c>
      <c r="H25" s="93">
        <v>1000</v>
      </c>
      <c r="I25" s="125">
        <v>628</v>
      </c>
      <c r="J25" s="94">
        <f t="shared" si="1"/>
        <v>15700</v>
      </c>
      <c r="K25" s="72"/>
      <c r="L25" s="95">
        <f t="shared" si="2"/>
        <v>0</v>
      </c>
      <c r="M25" s="96">
        <f t="shared" si="0"/>
        <v>0</v>
      </c>
      <c r="N25" s="72"/>
      <c r="O25" s="97"/>
      <c r="P25" s="97"/>
      <c r="Q25" s="98"/>
      <c r="R25" s="72"/>
    </row>
    <row r="26" spans="1:18" ht="15.75" customHeight="1" thickBot="1" x14ac:dyDescent="0.25">
      <c r="A26" s="322"/>
      <c r="B26" s="310"/>
      <c r="C26" s="307"/>
      <c r="D26" s="99" t="s">
        <v>76</v>
      </c>
      <c r="E26" s="100" t="s">
        <v>68</v>
      </c>
      <c r="F26" s="99">
        <v>25</v>
      </c>
      <c r="G26" s="101">
        <v>0.16457142857142856</v>
      </c>
      <c r="H26" s="102">
        <v>746</v>
      </c>
      <c r="I26" s="126">
        <v>512</v>
      </c>
      <c r="J26" s="103">
        <f t="shared" si="1"/>
        <v>12800</v>
      </c>
      <c r="K26" s="72"/>
      <c r="L26" s="104">
        <f t="shared" si="2"/>
        <v>0</v>
      </c>
      <c r="M26" s="105">
        <f t="shared" si="0"/>
        <v>0</v>
      </c>
      <c r="N26" s="72"/>
      <c r="O26" s="106"/>
      <c r="P26" s="106"/>
      <c r="Q26" s="107"/>
      <c r="R26" s="72"/>
    </row>
    <row r="27" spans="1:18" ht="15" thickBot="1" x14ac:dyDescent="0.25">
      <c r="A27" s="72"/>
      <c r="B27" s="297" t="s">
        <v>181</v>
      </c>
      <c r="C27" s="298"/>
      <c r="D27" s="298"/>
      <c r="E27" s="298"/>
      <c r="F27" s="298"/>
      <c r="G27" s="298"/>
      <c r="H27" s="298"/>
      <c r="I27" s="298"/>
      <c r="J27" s="299"/>
      <c r="K27" s="72"/>
      <c r="L27" s="113">
        <f>SUM(L6:L26)</f>
        <v>0</v>
      </c>
      <c r="M27" s="114">
        <f>SUM(M6:M26)</f>
        <v>0</v>
      </c>
      <c r="N27" s="72"/>
      <c r="O27" s="115">
        <f>SUM(O6:O26)</f>
        <v>0</v>
      </c>
      <c r="P27" s="115">
        <f>SUM(P6:P26)</f>
        <v>0</v>
      </c>
      <c r="Q27" s="115">
        <f>SUM(Q6:Q26)</f>
        <v>0</v>
      </c>
      <c r="R27" s="72"/>
    </row>
    <row r="28" spans="1:18" x14ac:dyDescent="0.2">
      <c r="A28" s="72"/>
      <c r="B28" s="300" t="s">
        <v>90</v>
      </c>
      <c r="C28" s="301"/>
      <c r="D28" s="301"/>
      <c r="E28" s="301"/>
      <c r="F28" s="301"/>
      <c r="G28" s="301"/>
      <c r="H28" s="301"/>
      <c r="I28" s="301"/>
      <c r="J28" s="302"/>
      <c r="K28" s="72"/>
      <c r="L28" s="116" t="s">
        <v>104</v>
      </c>
      <c r="M28" s="117">
        <f>M27*21%</f>
        <v>0</v>
      </c>
      <c r="N28" s="72"/>
      <c r="O28" s="72"/>
      <c r="P28" s="72"/>
      <c r="Q28" s="72"/>
      <c r="R28" s="72"/>
    </row>
    <row r="29" spans="1:18" ht="15" thickBot="1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118" t="s">
        <v>83</v>
      </c>
      <c r="M29" s="119">
        <f>SUM(M27:M28)</f>
        <v>0</v>
      </c>
      <c r="N29" s="72"/>
      <c r="O29" s="72"/>
      <c r="P29" s="72"/>
      <c r="Q29" s="72"/>
      <c r="R29" s="72"/>
    </row>
    <row r="30" spans="1:18" ht="9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20"/>
      <c r="N30" s="72"/>
      <c r="O30" s="72"/>
      <c r="P30" s="72"/>
      <c r="Q30" s="72"/>
      <c r="R30" s="72"/>
    </row>
    <row r="31" spans="1:18" x14ac:dyDescent="0.2">
      <c r="A31" s="72"/>
      <c r="B31" s="72"/>
      <c r="C31" s="72"/>
      <c r="D31" s="72"/>
      <c r="E31" s="182" t="s">
        <v>118</v>
      </c>
      <c r="F31" s="180"/>
      <c r="G31" s="121"/>
      <c r="H31" s="72"/>
      <c r="I31" s="72"/>
      <c r="J31" s="72"/>
      <c r="K31" s="72"/>
      <c r="L31" s="182" t="s">
        <v>114</v>
      </c>
      <c r="M31" s="184">
        <f>M27*10.5%</f>
        <v>0</v>
      </c>
      <c r="N31" s="72"/>
      <c r="O31" s="72"/>
      <c r="P31" s="72"/>
      <c r="Q31" s="122"/>
      <c r="R31" s="72"/>
    </row>
    <row r="32" spans="1:18" ht="15" thickBot="1" x14ac:dyDescent="0.25">
      <c r="A32" s="72"/>
      <c r="B32" s="72"/>
      <c r="C32" s="72"/>
      <c r="D32" s="72"/>
      <c r="E32" s="183" t="e">
        <f>SUM(#REF!)</f>
        <v>#REF!</v>
      </c>
      <c r="F32" s="181"/>
      <c r="G32" s="123"/>
      <c r="H32" s="72"/>
      <c r="I32" s="72"/>
      <c r="J32" s="72"/>
      <c r="K32" s="72"/>
      <c r="L32" s="185" t="s">
        <v>83</v>
      </c>
      <c r="M32" s="186">
        <f>M27+M31</f>
        <v>0</v>
      </c>
      <c r="N32" s="72"/>
      <c r="O32" s="72"/>
      <c r="P32" s="72"/>
      <c r="Q32" s="122"/>
      <c r="R32" s="72"/>
    </row>
    <row r="33" spans="1:18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</sheetData>
  <sheetProtection algorithmName="SHA-512" hashValue="46blVJ75tYW0x5cd+Bru2x2XUjqZ82dWvkb/SPNmZVY5AaKm54ncK04ebbd8XJBWvwxiHJitfSQdFJcfv7LnoA==" saltValue="1LNabO6seBzFfLsH7aKaBw==" spinCount="100000" sheet="1" objects="1" scenarios="1"/>
  <protectedRanges>
    <protectedRange sqref="O6:Q26" name="Modificable"/>
  </protectedRanges>
  <mergeCells count="18">
    <mergeCell ref="A6:A26"/>
    <mergeCell ref="B3:J3"/>
    <mergeCell ref="I4:J4"/>
    <mergeCell ref="C6:C8"/>
    <mergeCell ref="B4:H4"/>
    <mergeCell ref="O3:Q3"/>
    <mergeCell ref="O4:Q4"/>
    <mergeCell ref="B27:J27"/>
    <mergeCell ref="B28:J28"/>
    <mergeCell ref="L4:M4"/>
    <mergeCell ref="C24:C26"/>
    <mergeCell ref="B24:B26"/>
    <mergeCell ref="B16:B23"/>
    <mergeCell ref="C17:C23"/>
    <mergeCell ref="C9:C15"/>
    <mergeCell ref="B5:C5"/>
    <mergeCell ref="E5:F5"/>
    <mergeCell ref="B6:B15"/>
  </mergeCells>
  <conditionalFormatting sqref="L6:L26">
    <cfRule type="cellIs" dxfId="4" priority="1" operator="equal">
      <formula>0</formula>
    </cfRule>
  </conditionalFormatting>
  <printOptions horizontalCentered="1"/>
  <pageMargins left="0.25" right="0.25" top="0.75" bottom="0.75" header="0.3" footer="0.3"/>
  <pageSetup paperSize="9" scale="90" orientation="landscape" r:id="rId1"/>
  <headerFooter>
    <oddHeader>&amp;A</oddHeader>
    <oddFooter>Página &amp;P de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1:Y30"/>
  <sheetViews>
    <sheetView showGridLines="0" zoomScaleNormal="100" workbookViewId="0">
      <selection activeCell="O6" sqref="O6"/>
    </sheetView>
  </sheetViews>
  <sheetFormatPr baseColWidth="10" defaultColWidth="12" defaultRowHeight="14.25" x14ac:dyDescent="0.2"/>
  <cols>
    <col min="1" max="1" width="1.5" style="134" customWidth="1"/>
    <col min="2" max="2" width="5.33203125" style="134" customWidth="1"/>
    <col min="3" max="3" width="5.83203125" style="134" customWidth="1"/>
    <col min="4" max="4" width="11.6640625" style="134" customWidth="1"/>
    <col min="5" max="5" width="12" style="134" customWidth="1"/>
    <col min="6" max="6" width="8" style="134" hidden="1" customWidth="1"/>
    <col min="7" max="7" width="10.33203125" style="134" hidden="1" customWidth="1"/>
    <col min="8" max="8" width="13.5" style="134" customWidth="1"/>
    <col min="9" max="9" width="14.1640625" style="134" customWidth="1"/>
    <col min="10" max="10" width="1.33203125" style="134" customWidth="1"/>
    <col min="11" max="11" width="2.5" style="134" customWidth="1"/>
    <col min="12" max="12" width="13.33203125" style="134" customWidth="1"/>
    <col min="13" max="13" width="17.33203125" style="134" customWidth="1"/>
    <col min="14" max="14" width="2.5" style="134" customWidth="1"/>
    <col min="15" max="24" width="7" style="134" customWidth="1"/>
    <col min="25" max="25" width="2.5" style="134" customWidth="1"/>
    <col min="26" max="16384" width="12" style="134"/>
  </cols>
  <sheetData>
    <row r="1" spans="1:25" s="129" customFormat="1" ht="51" customHeight="1" x14ac:dyDescent="0.4">
      <c r="A1" s="419" t="s">
        <v>220</v>
      </c>
      <c r="B1" s="420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2"/>
      <c r="N1" s="421"/>
      <c r="O1" s="423"/>
      <c r="P1" s="423"/>
      <c r="Q1" s="423"/>
      <c r="R1" s="423"/>
      <c r="S1" s="426" t="s">
        <v>221</v>
      </c>
      <c r="T1" s="424"/>
      <c r="U1" s="424"/>
      <c r="V1" s="425"/>
      <c r="W1" s="425"/>
      <c r="X1" s="443" t="s">
        <v>222</v>
      </c>
      <c r="Y1" s="427"/>
    </row>
    <row r="2" spans="1:25" s="132" customFormat="1" ht="5.25" customHeight="1" thickBot="1" x14ac:dyDescent="0.25">
      <c r="A2" s="428"/>
      <c r="B2" s="130"/>
      <c r="C2" s="131"/>
      <c r="D2" s="131"/>
      <c r="E2" s="131"/>
      <c r="F2" s="131"/>
      <c r="G2" s="131"/>
      <c r="H2" s="131"/>
      <c r="I2" s="131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29"/>
      <c r="V2" s="418"/>
      <c r="W2" s="418"/>
      <c r="X2" s="430"/>
      <c r="Y2" s="431"/>
    </row>
    <row r="3" spans="1:25" s="132" customFormat="1" ht="23.25" customHeight="1" thickBot="1" x14ac:dyDescent="0.25">
      <c r="A3" s="428"/>
      <c r="B3" s="334" t="s">
        <v>188</v>
      </c>
      <c r="C3" s="335"/>
      <c r="D3" s="335"/>
      <c r="E3" s="335"/>
      <c r="F3" s="335"/>
      <c r="G3" s="335"/>
      <c r="H3" s="335"/>
      <c r="I3" s="336"/>
      <c r="J3" s="418"/>
      <c r="K3" s="418"/>
      <c r="L3" s="131"/>
      <c r="M3" s="417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31"/>
    </row>
    <row r="4" spans="1:25" ht="21.75" customHeight="1" x14ac:dyDescent="0.2">
      <c r="A4" s="432"/>
      <c r="B4" s="354" t="s">
        <v>91</v>
      </c>
      <c r="C4" s="355"/>
      <c r="D4" s="355"/>
      <c r="E4" s="356"/>
      <c r="F4" s="133"/>
      <c r="G4" s="133"/>
      <c r="H4" s="348" t="s">
        <v>182</v>
      </c>
      <c r="I4" s="349"/>
      <c r="J4" s="433"/>
      <c r="K4" s="433"/>
      <c r="L4" s="350" t="s">
        <v>103</v>
      </c>
      <c r="M4" s="351"/>
      <c r="N4" s="192"/>
      <c r="O4" s="343" t="s">
        <v>141</v>
      </c>
      <c r="P4" s="344"/>
      <c r="Q4" s="344"/>
      <c r="R4" s="344"/>
      <c r="S4" s="344"/>
      <c r="T4" s="344"/>
      <c r="U4" s="344"/>
      <c r="V4" s="344"/>
      <c r="W4" s="344"/>
      <c r="X4" s="345"/>
      <c r="Y4" s="434"/>
    </row>
    <row r="5" spans="1:25" ht="76.5" customHeight="1" thickBot="1" x14ac:dyDescent="0.25">
      <c r="A5" s="432"/>
      <c r="B5" s="352" t="s">
        <v>123</v>
      </c>
      <c r="C5" s="353"/>
      <c r="D5" s="135" t="s">
        <v>108</v>
      </c>
      <c r="E5" s="357" t="s">
        <v>0</v>
      </c>
      <c r="F5" s="357"/>
      <c r="G5" s="135" t="s">
        <v>3</v>
      </c>
      <c r="H5" s="135" t="s">
        <v>183</v>
      </c>
      <c r="I5" s="135" t="s">
        <v>92</v>
      </c>
      <c r="J5" s="435"/>
      <c r="K5" s="436"/>
      <c r="L5" s="136" t="s">
        <v>80</v>
      </c>
      <c r="M5" s="137" t="s">
        <v>84</v>
      </c>
      <c r="N5" s="436"/>
      <c r="O5" s="193" t="s">
        <v>100</v>
      </c>
      <c r="P5" s="193" t="s">
        <v>101</v>
      </c>
      <c r="Q5" s="193" t="s">
        <v>102</v>
      </c>
      <c r="R5" s="193" t="s">
        <v>99</v>
      </c>
      <c r="S5" s="193" t="s">
        <v>98</v>
      </c>
      <c r="T5" s="193" t="s">
        <v>97</v>
      </c>
      <c r="U5" s="193" t="s">
        <v>109</v>
      </c>
      <c r="V5" s="193" t="s">
        <v>113</v>
      </c>
      <c r="W5" s="193" t="s">
        <v>96</v>
      </c>
      <c r="X5" s="193" t="s">
        <v>126</v>
      </c>
      <c r="Y5" s="437"/>
    </row>
    <row r="6" spans="1:25" ht="15.75" customHeight="1" x14ac:dyDescent="0.2">
      <c r="A6" s="432"/>
      <c r="B6" s="358" t="s">
        <v>189</v>
      </c>
      <c r="C6" s="338" t="s">
        <v>4</v>
      </c>
      <c r="D6" s="139" t="s">
        <v>49</v>
      </c>
      <c r="E6" s="140" t="s">
        <v>23</v>
      </c>
      <c r="F6" s="141">
        <v>50</v>
      </c>
      <c r="G6" s="141">
        <v>9.1700000000000004E-2</v>
      </c>
      <c r="H6" s="142">
        <v>457.33333321899994</v>
      </c>
      <c r="I6" s="143">
        <f t="shared" ref="I6:I14" si="0">H6*50</f>
        <v>22866.666660949995</v>
      </c>
      <c r="J6" s="436"/>
      <c r="K6" s="436"/>
      <c r="L6" s="144">
        <f t="shared" ref="L6:L23" si="1">SUM(O6:X6)</f>
        <v>0</v>
      </c>
      <c r="M6" s="145">
        <f t="shared" ref="M6:M14" si="2">L6*I6</f>
        <v>0</v>
      </c>
      <c r="N6" s="43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437"/>
    </row>
    <row r="7" spans="1:25" ht="15.75" customHeight="1" x14ac:dyDescent="0.2">
      <c r="A7" s="432"/>
      <c r="B7" s="358"/>
      <c r="C7" s="338"/>
      <c r="D7" s="147" t="s">
        <v>22</v>
      </c>
      <c r="E7" s="148" t="s">
        <v>25</v>
      </c>
      <c r="F7" s="149">
        <v>50</v>
      </c>
      <c r="G7" s="149">
        <v>6.6600000000000006E-2</v>
      </c>
      <c r="H7" s="150">
        <v>271.99999993199998</v>
      </c>
      <c r="I7" s="151">
        <f t="shared" si="0"/>
        <v>13599.9999966</v>
      </c>
      <c r="J7" s="436"/>
      <c r="K7" s="436"/>
      <c r="L7" s="152">
        <f t="shared" si="1"/>
        <v>0</v>
      </c>
      <c r="M7" s="153">
        <f t="shared" si="2"/>
        <v>0</v>
      </c>
      <c r="N7" s="436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437"/>
    </row>
    <row r="8" spans="1:25" ht="15.75" customHeight="1" x14ac:dyDescent="0.2">
      <c r="A8" s="432"/>
      <c r="B8" s="358"/>
      <c r="C8" s="338"/>
      <c r="D8" s="147" t="s">
        <v>24</v>
      </c>
      <c r="E8" s="148" t="s">
        <v>27</v>
      </c>
      <c r="F8" s="149">
        <v>50</v>
      </c>
      <c r="G8" s="149">
        <v>5.1299999999999998E-2</v>
      </c>
      <c r="H8" s="150">
        <v>249.33333327099999</v>
      </c>
      <c r="I8" s="151">
        <f t="shared" si="0"/>
        <v>12466.666663549999</v>
      </c>
      <c r="J8" s="436"/>
      <c r="K8" s="436"/>
      <c r="L8" s="152">
        <f t="shared" si="1"/>
        <v>0</v>
      </c>
      <c r="M8" s="153">
        <f t="shared" si="2"/>
        <v>0</v>
      </c>
      <c r="N8" s="436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437"/>
    </row>
    <row r="9" spans="1:25" ht="15.75" customHeight="1" thickBot="1" x14ac:dyDescent="0.25">
      <c r="A9" s="432"/>
      <c r="B9" s="358"/>
      <c r="C9" s="339"/>
      <c r="D9" s="155" t="s">
        <v>26</v>
      </c>
      <c r="E9" s="156" t="s">
        <v>29</v>
      </c>
      <c r="F9" s="157">
        <v>50</v>
      </c>
      <c r="G9" s="157">
        <v>4.4000000000000004E-2</v>
      </c>
      <c r="H9" s="158">
        <v>199.99999994999999</v>
      </c>
      <c r="I9" s="159">
        <f t="shared" si="0"/>
        <v>9999.9999974999992</v>
      </c>
      <c r="J9" s="436"/>
      <c r="K9" s="436"/>
      <c r="L9" s="160">
        <f t="shared" si="1"/>
        <v>0</v>
      </c>
      <c r="M9" s="161">
        <f t="shared" si="2"/>
        <v>0</v>
      </c>
      <c r="N9" s="436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437"/>
    </row>
    <row r="10" spans="1:25" ht="15.75" customHeight="1" x14ac:dyDescent="0.2">
      <c r="A10" s="432"/>
      <c r="B10" s="358"/>
      <c r="C10" s="340" t="s">
        <v>33</v>
      </c>
      <c r="D10" s="139" t="s">
        <v>30</v>
      </c>
      <c r="E10" s="140" t="s">
        <v>31</v>
      </c>
      <c r="F10" s="141">
        <v>50</v>
      </c>
      <c r="G10" s="141">
        <v>6.7199999999999996E-2</v>
      </c>
      <c r="H10" s="142">
        <v>410.66666656399997</v>
      </c>
      <c r="I10" s="143">
        <f t="shared" si="0"/>
        <v>20533.333328199999</v>
      </c>
      <c r="J10" s="436"/>
      <c r="K10" s="436"/>
      <c r="L10" s="144">
        <f t="shared" si="1"/>
        <v>0</v>
      </c>
      <c r="M10" s="145">
        <f t="shared" si="2"/>
        <v>0</v>
      </c>
      <c r="N10" s="43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437"/>
    </row>
    <row r="11" spans="1:25" ht="15.75" customHeight="1" x14ac:dyDescent="0.2">
      <c r="A11" s="432"/>
      <c r="B11" s="358"/>
      <c r="C11" s="340"/>
      <c r="D11" s="147" t="s">
        <v>22</v>
      </c>
      <c r="E11" s="148" t="s">
        <v>1</v>
      </c>
      <c r="F11" s="149">
        <v>50</v>
      </c>
      <c r="G11" s="149">
        <v>4.9100000000000005E-2</v>
      </c>
      <c r="H11" s="150">
        <v>306.66666658999998</v>
      </c>
      <c r="I11" s="151">
        <f t="shared" si="0"/>
        <v>15333.333329499999</v>
      </c>
      <c r="J11" s="436"/>
      <c r="K11" s="436"/>
      <c r="L11" s="152">
        <f t="shared" si="1"/>
        <v>0</v>
      </c>
      <c r="M11" s="153">
        <f t="shared" si="2"/>
        <v>0</v>
      </c>
      <c r="N11" s="436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437"/>
    </row>
    <row r="12" spans="1:25" ht="15.75" customHeight="1" x14ac:dyDescent="0.2">
      <c r="A12" s="432"/>
      <c r="B12" s="358"/>
      <c r="C12" s="340"/>
      <c r="D12" s="163" t="s">
        <v>95</v>
      </c>
      <c r="E12" s="164" t="s">
        <v>32</v>
      </c>
      <c r="F12" s="165">
        <v>50</v>
      </c>
      <c r="G12" s="165">
        <v>3.8800000000000001E-2</v>
      </c>
      <c r="H12" s="150">
        <v>247.99999993799997</v>
      </c>
      <c r="I12" s="151">
        <f t="shared" si="0"/>
        <v>12399.999996899998</v>
      </c>
      <c r="J12" s="436"/>
      <c r="K12" s="436"/>
      <c r="L12" s="152">
        <f t="shared" si="1"/>
        <v>0</v>
      </c>
      <c r="M12" s="153">
        <f t="shared" si="2"/>
        <v>0</v>
      </c>
      <c r="N12" s="43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437"/>
    </row>
    <row r="13" spans="1:25" ht="15.75" customHeight="1" x14ac:dyDescent="0.2">
      <c r="A13" s="432"/>
      <c r="B13" s="358"/>
      <c r="C13" s="340"/>
      <c r="D13" s="163" t="s">
        <v>128</v>
      </c>
      <c r="E13" s="164" t="s">
        <v>46</v>
      </c>
      <c r="F13" s="165">
        <v>50</v>
      </c>
      <c r="G13" s="165">
        <v>3.8800000000000001E-2</v>
      </c>
      <c r="H13" s="150">
        <v>207.99999994799998</v>
      </c>
      <c r="I13" s="151">
        <f>H13*50</f>
        <v>10399.999997399998</v>
      </c>
      <c r="J13" s="436"/>
      <c r="K13" s="436"/>
      <c r="L13" s="152">
        <f t="shared" si="1"/>
        <v>0</v>
      </c>
      <c r="M13" s="153">
        <f t="shared" si="2"/>
        <v>0</v>
      </c>
      <c r="N13" s="436"/>
      <c r="O13" s="166"/>
      <c r="P13" s="154"/>
      <c r="Q13" s="154"/>
      <c r="R13" s="154"/>
      <c r="S13" s="154"/>
      <c r="T13" s="154"/>
      <c r="U13" s="154"/>
      <c r="V13" s="154"/>
      <c r="W13" s="154"/>
      <c r="X13" s="154"/>
      <c r="Y13" s="437"/>
    </row>
    <row r="14" spans="1:25" ht="15.75" customHeight="1" thickBot="1" x14ac:dyDescent="0.25">
      <c r="A14" s="432"/>
      <c r="B14" s="359"/>
      <c r="C14" s="341"/>
      <c r="D14" s="155" t="s">
        <v>26</v>
      </c>
      <c r="E14" s="156" t="s">
        <v>17</v>
      </c>
      <c r="F14" s="157">
        <v>50</v>
      </c>
      <c r="G14" s="157">
        <v>3.8800000000000001E-2</v>
      </c>
      <c r="H14" s="158">
        <v>159.99999996</v>
      </c>
      <c r="I14" s="159">
        <f t="shared" si="0"/>
        <v>7999.9999980000002</v>
      </c>
      <c r="J14" s="436"/>
      <c r="K14" s="436"/>
      <c r="L14" s="160">
        <f t="shared" si="1"/>
        <v>0</v>
      </c>
      <c r="M14" s="161">
        <f t="shared" si="2"/>
        <v>0</v>
      </c>
      <c r="N14" s="436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437"/>
    </row>
    <row r="15" spans="1:25" ht="15.75" customHeight="1" x14ac:dyDescent="0.2">
      <c r="A15" s="432"/>
      <c r="B15" s="331" t="s">
        <v>190</v>
      </c>
      <c r="C15" s="337" t="s">
        <v>4</v>
      </c>
      <c r="D15" s="167" t="s">
        <v>124</v>
      </c>
      <c r="E15" s="168" t="s">
        <v>23</v>
      </c>
      <c r="F15" s="169">
        <v>50</v>
      </c>
      <c r="G15" s="169">
        <v>0.1399</v>
      </c>
      <c r="H15" s="170">
        <v>554.66666528000007</v>
      </c>
      <c r="I15" s="171">
        <f t="shared" ref="I15:I23" si="3">H15*50</f>
        <v>27733.333264000004</v>
      </c>
      <c r="J15" s="436"/>
      <c r="K15" s="436"/>
      <c r="L15" s="144">
        <f t="shared" si="1"/>
        <v>0</v>
      </c>
      <c r="M15" s="145">
        <f t="shared" ref="M15:M23" si="4">L15*I15</f>
        <v>0</v>
      </c>
      <c r="N15" s="43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437"/>
    </row>
    <row r="16" spans="1:25" ht="15.75" customHeight="1" x14ac:dyDescent="0.2">
      <c r="A16" s="432"/>
      <c r="B16" s="332"/>
      <c r="C16" s="338"/>
      <c r="D16" s="147" t="s">
        <v>94</v>
      </c>
      <c r="E16" s="148" t="s">
        <v>25</v>
      </c>
      <c r="F16" s="149">
        <v>50</v>
      </c>
      <c r="G16" s="149">
        <v>8.4100000000000008E-2</v>
      </c>
      <c r="H16" s="150">
        <v>333.33333250000004</v>
      </c>
      <c r="I16" s="151">
        <f t="shared" si="3"/>
        <v>16666.666625000002</v>
      </c>
      <c r="J16" s="436"/>
      <c r="K16" s="436"/>
      <c r="L16" s="152">
        <f t="shared" si="1"/>
        <v>0</v>
      </c>
      <c r="M16" s="153">
        <f t="shared" si="4"/>
        <v>0</v>
      </c>
      <c r="N16" s="436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437"/>
    </row>
    <row r="17" spans="1:25" ht="15.75" customHeight="1" x14ac:dyDescent="0.2">
      <c r="A17" s="432"/>
      <c r="B17" s="332"/>
      <c r="C17" s="338"/>
      <c r="D17" s="147" t="s">
        <v>125</v>
      </c>
      <c r="E17" s="148" t="s">
        <v>27</v>
      </c>
      <c r="F17" s="149">
        <v>50</v>
      </c>
      <c r="G17" s="149">
        <v>8.7100000000000011E-2</v>
      </c>
      <c r="H17" s="150">
        <v>278.66666597</v>
      </c>
      <c r="I17" s="151">
        <f t="shared" si="3"/>
        <v>13933.3332985</v>
      </c>
      <c r="J17" s="436"/>
      <c r="K17" s="436"/>
      <c r="L17" s="152">
        <f t="shared" si="1"/>
        <v>0</v>
      </c>
      <c r="M17" s="153">
        <f t="shared" si="4"/>
        <v>0</v>
      </c>
      <c r="N17" s="436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437"/>
    </row>
    <row r="18" spans="1:25" ht="15.75" customHeight="1" thickBot="1" x14ac:dyDescent="0.25">
      <c r="A18" s="432"/>
      <c r="B18" s="332"/>
      <c r="C18" s="339"/>
      <c r="D18" s="155" t="s">
        <v>76</v>
      </c>
      <c r="E18" s="156" t="s">
        <v>29</v>
      </c>
      <c r="F18" s="157">
        <v>50</v>
      </c>
      <c r="G18" s="157">
        <v>6.7900000000000002E-2</v>
      </c>
      <c r="H18" s="158">
        <v>231.99999942000002</v>
      </c>
      <c r="I18" s="159">
        <f t="shared" si="3"/>
        <v>11599.999971000001</v>
      </c>
      <c r="J18" s="436"/>
      <c r="K18" s="436"/>
      <c r="L18" s="160">
        <f t="shared" si="1"/>
        <v>0</v>
      </c>
      <c r="M18" s="161">
        <f t="shared" si="4"/>
        <v>0</v>
      </c>
      <c r="N18" s="436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437"/>
    </row>
    <row r="19" spans="1:25" ht="15.75" customHeight="1" x14ac:dyDescent="0.2">
      <c r="A19" s="432"/>
      <c r="B19" s="332"/>
      <c r="C19" s="340" t="s">
        <v>33</v>
      </c>
      <c r="D19" s="139" t="s">
        <v>93</v>
      </c>
      <c r="E19" s="140" t="s">
        <v>31</v>
      </c>
      <c r="F19" s="141">
        <v>50</v>
      </c>
      <c r="G19" s="141">
        <v>0.1075</v>
      </c>
      <c r="H19" s="142">
        <v>513.33333205000008</v>
      </c>
      <c r="I19" s="143">
        <f t="shared" si="3"/>
        <v>25666.666602500005</v>
      </c>
      <c r="J19" s="436"/>
      <c r="K19" s="436"/>
      <c r="L19" s="144">
        <f t="shared" si="1"/>
        <v>0</v>
      </c>
      <c r="M19" s="145">
        <f t="shared" si="4"/>
        <v>0</v>
      </c>
      <c r="N19" s="43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437"/>
    </row>
    <row r="20" spans="1:25" ht="15.75" customHeight="1" x14ac:dyDescent="0.2">
      <c r="A20" s="432"/>
      <c r="B20" s="332"/>
      <c r="C20" s="340"/>
      <c r="D20" s="147" t="s">
        <v>94</v>
      </c>
      <c r="E20" s="148" t="s">
        <v>1</v>
      </c>
      <c r="F20" s="149">
        <v>50</v>
      </c>
      <c r="G20" s="149">
        <v>7.980000000000001E-2</v>
      </c>
      <c r="H20" s="150">
        <v>367.99999908000001</v>
      </c>
      <c r="I20" s="151">
        <f t="shared" si="3"/>
        <v>18399.999953999999</v>
      </c>
      <c r="J20" s="436"/>
      <c r="K20" s="436"/>
      <c r="L20" s="152">
        <f t="shared" si="1"/>
        <v>0</v>
      </c>
      <c r="M20" s="153">
        <f t="shared" si="4"/>
        <v>0</v>
      </c>
      <c r="N20" s="436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437"/>
    </row>
    <row r="21" spans="1:25" ht="15.75" customHeight="1" x14ac:dyDescent="0.2">
      <c r="A21" s="432"/>
      <c r="B21" s="332"/>
      <c r="C21" s="340"/>
      <c r="D21" s="163" t="s">
        <v>129</v>
      </c>
      <c r="E21" s="164" t="s">
        <v>32</v>
      </c>
      <c r="F21" s="165">
        <v>50</v>
      </c>
      <c r="G21" s="165">
        <v>6.2199999999999998E-2</v>
      </c>
      <c r="H21" s="150">
        <v>301.33333258000005</v>
      </c>
      <c r="I21" s="151">
        <f t="shared" si="3"/>
        <v>15066.666629000003</v>
      </c>
      <c r="J21" s="436"/>
      <c r="K21" s="436"/>
      <c r="L21" s="152">
        <f t="shared" si="1"/>
        <v>0</v>
      </c>
      <c r="M21" s="153">
        <f t="shared" si="4"/>
        <v>0</v>
      </c>
      <c r="N21" s="436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437"/>
    </row>
    <row r="22" spans="1:25" ht="15.75" customHeight="1" x14ac:dyDescent="0.2">
      <c r="A22" s="432"/>
      <c r="B22" s="332"/>
      <c r="C22" s="340"/>
      <c r="D22" s="163" t="s">
        <v>130</v>
      </c>
      <c r="E22" s="164" t="s">
        <v>46</v>
      </c>
      <c r="F22" s="165">
        <v>50</v>
      </c>
      <c r="G22" s="165">
        <v>6.2199999999999998E-2</v>
      </c>
      <c r="H22" s="150">
        <v>255.99999936</v>
      </c>
      <c r="I22" s="151">
        <f>H22*50</f>
        <v>12799.999968</v>
      </c>
      <c r="J22" s="436"/>
      <c r="K22" s="436"/>
      <c r="L22" s="152">
        <f>SUM(O22:X22)</f>
        <v>0</v>
      </c>
      <c r="M22" s="153">
        <f t="shared" si="4"/>
        <v>0</v>
      </c>
      <c r="N22" s="43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437"/>
    </row>
    <row r="23" spans="1:25" ht="15.75" customHeight="1" thickBot="1" x14ac:dyDescent="0.25">
      <c r="A23" s="432"/>
      <c r="B23" s="333"/>
      <c r="C23" s="341"/>
      <c r="D23" s="155" t="s">
        <v>76</v>
      </c>
      <c r="E23" s="156" t="s">
        <v>17</v>
      </c>
      <c r="F23" s="157">
        <v>50</v>
      </c>
      <c r="G23" s="157">
        <v>6.2199999999999998E-2</v>
      </c>
      <c r="H23" s="158">
        <v>197.33333284000003</v>
      </c>
      <c r="I23" s="159">
        <f t="shared" si="3"/>
        <v>9866.666642000002</v>
      </c>
      <c r="J23" s="436"/>
      <c r="K23" s="436"/>
      <c r="L23" s="160">
        <f t="shared" si="1"/>
        <v>0</v>
      </c>
      <c r="M23" s="161">
        <f t="shared" si="4"/>
        <v>0</v>
      </c>
      <c r="N23" s="436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437"/>
    </row>
    <row r="24" spans="1:25" x14ac:dyDescent="0.2">
      <c r="A24" s="432"/>
      <c r="B24" s="436"/>
      <c r="C24" s="346" t="s">
        <v>191</v>
      </c>
      <c r="D24" s="438"/>
      <c r="E24" s="438"/>
      <c r="F24" s="438"/>
      <c r="G24" s="438"/>
      <c r="H24" s="438"/>
      <c r="I24" s="347"/>
      <c r="J24" s="436"/>
      <c r="K24" s="436"/>
      <c r="L24" s="172">
        <f>SUM(L6:L23)</f>
        <v>0</v>
      </c>
      <c r="M24" s="173">
        <f>SUM(M6:M23)</f>
        <v>0</v>
      </c>
      <c r="N24" s="436"/>
      <c r="O24" s="174">
        <f t="shared" ref="O24:X24" si="5">SUM(O6:O23)</f>
        <v>0</v>
      </c>
      <c r="P24" s="174">
        <f t="shared" si="5"/>
        <v>0</v>
      </c>
      <c r="Q24" s="174">
        <f t="shared" si="5"/>
        <v>0</v>
      </c>
      <c r="R24" s="174">
        <f t="shared" si="5"/>
        <v>0</v>
      </c>
      <c r="S24" s="174">
        <f t="shared" si="5"/>
        <v>0</v>
      </c>
      <c r="T24" s="174">
        <f t="shared" si="5"/>
        <v>0</v>
      </c>
      <c r="U24" s="174">
        <f t="shared" si="5"/>
        <v>0</v>
      </c>
      <c r="V24" s="174">
        <f t="shared" si="5"/>
        <v>0</v>
      </c>
      <c r="W24" s="174">
        <f t="shared" si="5"/>
        <v>0</v>
      </c>
      <c r="X24" s="174">
        <f t="shared" si="5"/>
        <v>0</v>
      </c>
      <c r="Y24" s="437"/>
    </row>
    <row r="25" spans="1:25" ht="14.25" customHeight="1" x14ac:dyDescent="0.2">
      <c r="A25" s="432"/>
      <c r="B25" s="138"/>
      <c r="C25" s="360" t="s">
        <v>184</v>
      </c>
      <c r="D25" s="439"/>
      <c r="E25" s="439"/>
      <c r="F25" s="439"/>
      <c r="G25" s="439"/>
      <c r="H25" s="439"/>
      <c r="I25" s="361"/>
      <c r="J25" s="436"/>
      <c r="K25" s="436"/>
      <c r="L25" s="175" t="s">
        <v>104</v>
      </c>
      <c r="M25" s="153">
        <f>M24*21%</f>
        <v>0</v>
      </c>
      <c r="N25" s="436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437"/>
    </row>
    <row r="26" spans="1:25" ht="15" thickBot="1" x14ac:dyDescent="0.25">
      <c r="A26" s="432"/>
      <c r="B26" s="138"/>
      <c r="C26" s="362"/>
      <c r="D26" s="363"/>
      <c r="E26" s="363"/>
      <c r="F26" s="363"/>
      <c r="G26" s="363"/>
      <c r="H26" s="363"/>
      <c r="I26" s="364"/>
      <c r="J26" s="436"/>
      <c r="K26" s="436"/>
      <c r="L26" s="176" t="s">
        <v>83</v>
      </c>
      <c r="M26" s="177">
        <f>SUM(M24:M25)</f>
        <v>0</v>
      </c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7"/>
    </row>
    <row r="27" spans="1:25" ht="7.5" customHeight="1" x14ac:dyDescent="0.2">
      <c r="A27" s="432"/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7"/>
    </row>
    <row r="28" spans="1:25" x14ac:dyDescent="0.2">
      <c r="A28" s="432"/>
      <c r="B28" s="436"/>
      <c r="C28" s="436"/>
      <c r="D28" s="436"/>
      <c r="E28" s="194" t="s">
        <v>119</v>
      </c>
      <c r="F28" s="436"/>
      <c r="G28" s="436"/>
      <c r="H28" s="436"/>
      <c r="I28" s="436"/>
      <c r="J28" s="436"/>
      <c r="K28" s="436"/>
      <c r="L28" s="190" t="s">
        <v>114</v>
      </c>
      <c r="M28" s="189">
        <f>+M24*10.5%</f>
        <v>0</v>
      </c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7"/>
    </row>
    <row r="29" spans="1:25" x14ac:dyDescent="0.2">
      <c r="A29" s="432"/>
      <c r="B29" s="436"/>
      <c r="C29" s="436"/>
      <c r="D29" s="436"/>
      <c r="E29" s="195" t="e">
        <f>+#REF!</f>
        <v>#REF!</v>
      </c>
      <c r="F29" s="436"/>
      <c r="G29" s="436"/>
      <c r="H29" s="436"/>
      <c r="I29" s="436"/>
      <c r="J29" s="436"/>
      <c r="K29" s="436"/>
      <c r="L29" s="190" t="s">
        <v>83</v>
      </c>
      <c r="M29" s="188">
        <f>+M24+M28</f>
        <v>0</v>
      </c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7"/>
    </row>
    <row r="30" spans="1:25" ht="9.75" customHeight="1" x14ac:dyDescent="0.2">
      <c r="A30" s="440"/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2"/>
    </row>
  </sheetData>
  <sheetProtection algorithmName="SHA-512" hashValue="MSDcMwnaU+ZJQXptjgWT+voNLkeg0SKJXv396AV7D8dOi4s9uxpLfxo5PDieuec3TSV4q+9GdZeYLzGAK+7SQA==" saltValue="P0bkoXZVgGXzphMTsvFZ8Q==" spinCount="100000" sheet="1" objects="1" scenarios="1"/>
  <protectedRanges>
    <protectedRange sqref="O6:X23" name="Modificable"/>
  </protectedRanges>
  <mergeCells count="16">
    <mergeCell ref="C10:C14"/>
    <mergeCell ref="B15:B23"/>
    <mergeCell ref="B3:I3"/>
    <mergeCell ref="C15:C18"/>
    <mergeCell ref="C19:C23"/>
    <mergeCell ref="O25:X25"/>
    <mergeCell ref="O4:X4"/>
    <mergeCell ref="C24:I24"/>
    <mergeCell ref="H4:I4"/>
    <mergeCell ref="L4:M4"/>
    <mergeCell ref="B5:C5"/>
    <mergeCell ref="B4:E4"/>
    <mergeCell ref="E5:F5"/>
    <mergeCell ref="B6:B14"/>
    <mergeCell ref="C6:C9"/>
    <mergeCell ref="C25:I26"/>
  </mergeCells>
  <conditionalFormatting sqref="L6:L23">
    <cfRule type="cellIs" dxfId="3" priority="4" operator="equal">
      <formula>0</formula>
    </cfRule>
  </conditionalFormatting>
  <printOptions horizontalCentered="1"/>
  <pageMargins left="0.25" right="0.25" top="0.75" bottom="0.75" header="0.3" footer="0.3"/>
  <pageSetup paperSize="9" scale="99" orientation="landscape" r:id="rId1"/>
  <headerFooter>
    <oddHeader>&amp;A</oddHead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  <pageSetUpPr fitToPage="1"/>
  </sheetPr>
  <dimension ref="A1:W39"/>
  <sheetViews>
    <sheetView showGridLines="0" workbookViewId="0">
      <selection activeCell="O6" sqref="O6"/>
    </sheetView>
  </sheetViews>
  <sheetFormatPr baseColWidth="10" defaultColWidth="12" defaultRowHeight="14.25" x14ac:dyDescent="0.2"/>
  <cols>
    <col min="1" max="1" width="1.5" style="202" customWidth="1"/>
    <col min="2" max="2" width="5.33203125" style="202" customWidth="1"/>
    <col min="3" max="3" width="5.83203125" style="202" customWidth="1"/>
    <col min="4" max="4" width="8.5" style="202" customWidth="1"/>
    <col min="5" max="5" width="11.6640625" style="202" customWidth="1"/>
    <col min="6" max="6" width="12" style="202" customWidth="1"/>
    <col min="7" max="7" width="8" style="202" hidden="1" customWidth="1"/>
    <col min="8" max="8" width="12.6640625" style="202" hidden="1" customWidth="1"/>
    <col min="9" max="9" width="14.5" style="202" customWidth="1"/>
    <col min="10" max="10" width="16.33203125" style="202" customWidth="1"/>
    <col min="11" max="11" width="2.5" style="202" customWidth="1"/>
    <col min="12" max="12" width="12.83203125" style="202" customWidth="1"/>
    <col min="13" max="13" width="21" style="202" customWidth="1"/>
    <col min="14" max="14" width="2.83203125" style="202" customWidth="1"/>
    <col min="15" max="21" width="10.5" style="202" customWidth="1"/>
    <col min="22" max="22" width="3" style="8" customWidth="1"/>
    <col min="23" max="16384" width="12" style="8"/>
  </cols>
  <sheetData>
    <row r="1" spans="1:23" s="53" customFormat="1" ht="51" customHeight="1" x14ac:dyDescent="0.2">
      <c r="A1" s="197" t="s">
        <v>225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445" t="s">
        <v>226</v>
      </c>
    </row>
    <row r="2" spans="1:23" s="6" customFormat="1" ht="8.25" customHeight="1" x14ac:dyDescent="0.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3" s="7" customFormat="1" ht="23.25" customHeight="1" x14ac:dyDescent="0.2">
      <c r="A3" s="200"/>
      <c r="B3" s="200"/>
      <c r="C3" s="365" t="s">
        <v>192</v>
      </c>
      <c r="D3" s="365"/>
      <c r="E3" s="365"/>
      <c r="F3" s="365"/>
      <c r="G3" s="365"/>
      <c r="H3" s="365"/>
      <c r="I3" s="365"/>
      <c r="J3" s="365"/>
      <c r="K3" s="200"/>
      <c r="L3" s="200"/>
      <c r="M3" s="200"/>
      <c r="N3" s="200"/>
      <c r="O3" s="201"/>
      <c r="P3" s="201"/>
      <c r="Q3" s="201"/>
      <c r="R3" s="201"/>
      <c r="S3" s="201"/>
      <c r="T3" s="201"/>
      <c r="U3" s="444" t="s">
        <v>224</v>
      </c>
      <c r="W3" s="196"/>
    </row>
    <row r="4" spans="1:23" ht="21.75" customHeight="1" x14ac:dyDescent="0.2">
      <c r="C4" s="383" t="s">
        <v>21</v>
      </c>
      <c r="D4" s="384"/>
      <c r="E4" s="384"/>
      <c r="F4" s="385"/>
      <c r="G4" s="203"/>
      <c r="H4" s="203"/>
      <c r="I4" s="366" t="s">
        <v>182</v>
      </c>
      <c r="J4" s="366"/>
      <c r="K4" s="204"/>
      <c r="L4" s="369" t="s">
        <v>79</v>
      </c>
      <c r="M4" s="370"/>
    </row>
    <row r="5" spans="1:23" ht="38.25" customHeight="1" thickBot="1" x14ac:dyDescent="0.25">
      <c r="B5" s="205"/>
      <c r="C5" s="206" t="s">
        <v>20</v>
      </c>
      <c r="D5" s="207" t="s">
        <v>107</v>
      </c>
      <c r="E5" s="208" t="s">
        <v>108</v>
      </c>
      <c r="F5" s="386" t="s">
        <v>0</v>
      </c>
      <c r="G5" s="387"/>
      <c r="H5" s="206" t="s">
        <v>120</v>
      </c>
      <c r="I5" s="209" t="s">
        <v>105</v>
      </c>
      <c r="J5" s="206" t="s">
        <v>106</v>
      </c>
      <c r="L5" s="210" t="s">
        <v>81</v>
      </c>
      <c r="M5" s="210" t="s">
        <v>84</v>
      </c>
      <c r="O5" s="211" t="s">
        <v>85</v>
      </c>
      <c r="P5" s="211" t="s">
        <v>86</v>
      </c>
      <c r="Q5" s="211" t="s">
        <v>87</v>
      </c>
      <c r="R5" s="211" t="s">
        <v>88</v>
      </c>
      <c r="S5" s="211" t="s">
        <v>193</v>
      </c>
      <c r="T5" s="211" t="s">
        <v>89</v>
      </c>
      <c r="U5" s="211" t="s">
        <v>194</v>
      </c>
    </row>
    <row r="6" spans="1:23" ht="15.75" customHeight="1" x14ac:dyDescent="0.2">
      <c r="B6" s="371" t="s">
        <v>195</v>
      </c>
      <c r="C6" s="374" t="s">
        <v>5</v>
      </c>
      <c r="D6" s="212" t="s">
        <v>6</v>
      </c>
      <c r="E6" s="213" t="s">
        <v>142</v>
      </c>
      <c r="F6" s="214" t="s">
        <v>16</v>
      </c>
      <c r="G6" s="215">
        <v>50</v>
      </c>
      <c r="H6" s="216">
        <v>0.77500000000000002</v>
      </c>
      <c r="I6" s="217">
        <v>85.333331200000003</v>
      </c>
      <c r="J6" s="218">
        <f t="shared" ref="J6:J17" si="0">I6*50</f>
        <v>4266.6665600000006</v>
      </c>
      <c r="L6" s="219">
        <f t="shared" ref="L6:L9" si="1">SUM(O6:U6)</f>
        <v>0</v>
      </c>
      <c r="M6" s="220">
        <f t="shared" ref="M6:M17" si="2">L6*J6</f>
        <v>0</v>
      </c>
      <c r="O6" s="221"/>
      <c r="P6" s="221"/>
      <c r="Q6" s="221"/>
      <c r="R6" s="221"/>
      <c r="S6" s="221"/>
      <c r="T6" s="221"/>
      <c r="U6" s="221"/>
      <c r="V6" s="56"/>
    </row>
    <row r="7" spans="1:23" ht="15.75" customHeight="1" x14ac:dyDescent="0.2">
      <c r="B7" s="372"/>
      <c r="C7" s="375"/>
      <c r="D7" s="222" t="s">
        <v>7</v>
      </c>
      <c r="E7" s="223" t="s">
        <v>143</v>
      </c>
      <c r="F7" s="224" t="s">
        <v>17</v>
      </c>
      <c r="G7" s="225">
        <v>50</v>
      </c>
      <c r="H7" s="226">
        <v>1.36</v>
      </c>
      <c r="I7" s="227">
        <v>171.9999957</v>
      </c>
      <c r="J7" s="228">
        <f t="shared" si="0"/>
        <v>8599.999785</v>
      </c>
      <c r="L7" s="229">
        <f t="shared" si="1"/>
        <v>0</v>
      </c>
      <c r="M7" s="230">
        <f t="shared" si="2"/>
        <v>0</v>
      </c>
      <c r="O7" s="231"/>
      <c r="P7" s="231"/>
      <c r="Q7" s="231"/>
      <c r="R7" s="231"/>
      <c r="S7" s="231"/>
      <c r="T7" s="231"/>
      <c r="U7" s="231"/>
      <c r="V7" s="56"/>
    </row>
    <row r="8" spans="1:23" ht="15.75" customHeight="1" x14ac:dyDescent="0.2">
      <c r="B8" s="372"/>
      <c r="C8" s="375"/>
      <c r="D8" s="222" t="s">
        <v>8</v>
      </c>
      <c r="E8" s="223" t="s">
        <v>144</v>
      </c>
      <c r="F8" s="224" t="s">
        <v>45</v>
      </c>
      <c r="G8" s="225">
        <v>50</v>
      </c>
      <c r="H8" s="232">
        <v>1.55</v>
      </c>
      <c r="I8" s="227">
        <v>189.33332860000002</v>
      </c>
      <c r="J8" s="228">
        <f t="shared" si="0"/>
        <v>9466.6664300000011</v>
      </c>
      <c r="L8" s="229">
        <f t="shared" si="1"/>
        <v>0</v>
      </c>
      <c r="M8" s="230">
        <f t="shared" si="2"/>
        <v>0</v>
      </c>
      <c r="O8" s="231"/>
      <c r="P8" s="231"/>
      <c r="Q8" s="231"/>
      <c r="R8" s="231"/>
      <c r="S8" s="231"/>
      <c r="T8" s="231"/>
      <c r="U8" s="231"/>
      <c r="V8" s="56"/>
    </row>
    <row r="9" spans="1:23" ht="15.75" customHeight="1" x14ac:dyDescent="0.2">
      <c r="B9" s="372"/>
      <c r="C9" s="375"/>
      <c r="D9" s="222" t="s">
        <v>9</v>
      </c>
      <c r="E9" s="223" t="s">
        <v>145</v>
      </c>
      <c r="F9" s="224" t="s">
        <v>18</v>
      </c>
      <c r="G9" s="225">
        <v>50</v>
      </c>
      <c r="H9" s="226">
        <v>2.2450000000000001</v>
      </c>
      <c r="I9" s="227">
        <v>258.66666020000002</v>
      </c>
      <c r="J9" s="228">
        <f t="shared" si="0"/>
        <v>12933.333010000002</v>
      </c>
      <c r="L9" s="229">
        <f t="shared" si="1"/>
        <v>0</v>
      </c>
      <c r="M9" s="230">
        <f t="shared" si="2"/>
        <v>0</v>
      </c>
      <c r="O9" s="231"/>
      <c r="P9" s="231"/>
      <c r="Q9" s="231"/>
      <c r="R9" s="231"/>
      <c r="S9" s="231"/>
      <c r="T9" s="231"/>
      <c r="U9" s="231"/>
      <c r="V9" s="56"/>
    </row>
    <row r="10" spans="1:23" ht="15.75" customHeight="1" x14ac:dyDescent="0.2">
      <c r="B10" s="372"/>
      <c r="C10" s="376"/>
      <c r="D10" s="222" t="s">
        <v>10</v>
      </c>
      <c r="E10" s="223" t="s">
        <v>146</v>
      </c>
      <c r="F10" s="224" t="s">
        <v>47</v>
      </c>
      <c r="G10" s="225">
        <v>50</v>
      </c>
      <c r="H10" s="232">
        <v>2.4</v>
      </c>
      <c r="I10" s="227">
        <v>337.33332490000004</v>
      </c>
      <c r="J10" s="228">
        <f>I10*50</f>
        <v>16866.666245</v>
      </c>
      <c r="L10" s="229">
        <f>SUM(O10:U10)</f>
        <v>0</v>
      </c>
      <c r="M10" s="230">
        <f t="shared" si="2"/>
        <v>0</v>
      </c>
      <c r="O10" s="233"/>
      <c r="P10" s="233"/>
      <c r="Q10" s="233"/>
      <c r="R10" s="233"/>
      <c r="S10" s="233"/>
      <c r="T10" s="233"/>
      <c r="U10" s="234"/>
    </row>
    <row r="11" spans="1:23" ht="15.75" customHeight="1" x14ac:dyDescent="0.2">
      <c r="B11" s="372"/>
      <c r="C11" s="376"/>
      <c r="D11" s="222" t="s">
        <v>11</v>
      </c>
      <c r="E11" s="223" t="s">
        <v>147</v>
      </c>
      <c r="F11" s="224" t="s">
        <v>1</v>
      </c>
      <c r="G11" s="225">
        <v>50</v>
      </c>
      <c r="H11" s="226">
        <v>2.85</v>
      </c>
      <c r="I11" s="227">
        <v>370.66665740000002</v>
      </c>
      <c r="J11" s="228">
        <f>I11*50</f>
        <v>18533.332870000002</v>
      </c>
      <c r="L11" s="229">
        <f t="shared" ref="L11:L17" si="3">SUM(O11:U11)</f>
        <v>0</v>
      </c>
      <c r="M11" s="230">
        <f t="shared" si="2"/>
        <v>0</v>
      </c>
      <c r="O11" s="234"/>
      <c r="P11" s="234"/>
      <c r="Q11" s="234"/>
      <c r="R11" s="234"/>
      <c r="S11" s="234"/>
      <c r="T11" s="234"/>
      <c r="U11" s="234"/>
    </row>
    <row r="12" spans="1:23" ht="15.75" customHeight="1" thickBot="1" x14ac:dyDescent="0.25">
      <c r="B12" s="372"/>
      <c r="C12" s="377"/>
      <c r="D12" s="235" t="s">
        <v>12</v>
      </c>
      <c r="E12" s="236" t="s">
        <v>148</v>
      </c>
      <c r="F12" s="237" t="s">
        <v>19</v>
      </c>
      <c r="G12" s="238">
        <v>50</v>
      </c>
      <c r="H12" s="239">
        <v>3.6</v>
      </c>
      <c r="I12" s="240">
        <v>415.99998959999999</v>
      </c>
      <c r="J12" s="241">
        <f t="shared" si="0"/>
        <v>20799.999479999999</v>
      </c>
      <c r="L12" s="242">
        <f t="shared" si="3"/>
        <v>0</v>
      </c>
      <c r="M12" s="243">
        <f t="shared" si="2"/>
        <v>0</v>
      </c>
      <c r="O12" s="244"/>
      <c r="P12" s="244"/>
      <c r="Q12" s="244"/>
      <c r="R12" s="244"/>
      <c r="S12" s="244"/>
      <c r="T12" s="244"/>
      <c r="U12" s="244"/>
    </row>
    <row r="13" spans="1:23" ht="15.75" customHeight="1" x14ac:dyDescent="0.2">
      <c r="B13" s="372"/>
      <c r="C13" s="378" t="s">
        <v>4</v>
      </c>
      <c r="D13" s="245" t="s">
        <v>15</v>
      </c>
      <c r="E13" s="246" t="s">
        <v>144</v>
      </c>
      <c r="F13" s="247" t="s">
        <v>196</v>
      </c>
      <c r="G13" s="248">
        <v>50</v>
      </c>
      <c r="H13" s="249">
        <v>0.95</v>
      </c>
      <c r="I13" s="250">
        <v>82.666664600000004</v>
      </c>
      <c r="J13" s="251">
        <f t="shared" si="0"/>
        <v>4133.3332300000002</v>
      </c>
      <c r="L13" s="219">
        <f t="shared" si="3"/>
        <v>0</v>
      </c>
      <c r="M13" s="220">
        <f t="shared" si="2"/>
        <v>0</v>
      </c>
      <c r="O13" s="221"/>
      <c r="P13" s="221"/>
      <c r="Q13" s="221"/>
      <c r="R13" s="221"/>
      <c r="S13" s="221"/>
      <c r="T13" s="221"/>
      <c r="U13" s="221"/>
    </row>
    <row r="14" spans="1:23" ht="15.75" customHeight="1" x14ac:dyDescent="0.2">
      <c r="B14" s="372"/>
      <c r="C14" s="375"/>
      <c r="D14" s="222" t="s">
        <v>149</v>
      </c>
      <c r="E14" s="223" t="s">
        <v>150</v>
      </c>
      <c r="F14" s="224" t="s">
        <v>197</v>
      </c>
      <c r="G14" s="225">
        <v>50</v>
      </c>
      <c r="H14" s="226">
        <v>1.21</v>
      </c>
      <c r="I14" s="227">
        <v>114.66666380000001</v>
      </c>
      <c r="J14" s="228">
        <f t="shared" si="0"/>
        <v>5733.3331900000003</v>
      </c>
      <c r="L14" s="229">
        <f t="shared" si="3"/>
        <v>0</v>
      </c>
      <c r="M14" s="230">
        <f t="shared" si="2"/>
        <v>0</v>
      </c>
      <c r="O14" s="231"/>
      <c r="P14" s="231"/>
      <c r="Q14" s="231"/>
      <c r="R14" s="231"/>
      <c r="S14" s="231"/>
      <c r="T14" s="231"/>
      <c r="U14" s="231"/>
    </row>
    <row r="15" spans="1:23" ht="15.75" customHeight="1" x14ac:dyDescent="0.2">
      <c r="B15" s="372"/>
      <c r="C15" s="375"/>
      <c r="D15" s="222" t="s">
        <v>151</v>
      </c>
      <c r="E15" s="223" t="s">
        <v>145</v>
      </c>
      <c r="F15" s="224" t="s">
        <v>198</v>
      </c>
      <c r="G15" s="225">
        <v>50</v>
      </c>
      <c r="H15" s="226">
        <v>1.87</v>
      </c>
      <c r="I15" s="227">
        <v>206.6666615</v>
      </c>
      <c r="J15" s="228">
        <f t="shared" si="0"/>
        <v>10333.333075</v>
      </c>
      <c r="L15" s="229">
        <f t="shared" si="3"/>
        <v>0</v>
      </c>
      <c r="M15" s="230">
        <f t="shared" si="2"/>
        <v>0</v>
      </c>
      <c r="O15" s="231"/>
      <c r="P15" s="231"/>
      <c r="Q15" s="231"/>
      <c r="R15" s="231"/>
      <c r="S15" s="231"/>
      <c r="T15" s="231"/>
      <c r="U15" s="231"/>
    </row>
    <row r="16" spans="1:23" ht="15.75" customHeight="1" x14ac:dyDescent="0.2">
      <c r="B16" s="372"/>
      <c r="C16" s="375"/>
      <c r="D16" s="222" t="s">
        <v>152</v>
      </c>
      <c r="E16" s="223" t="s">
        <v>147</v>
      </c>
      <c r="F16" s="224" t="s">
        <v>199</v>
      </c>
      <c r="G16" s="225">
        <v>50</v>
      </c>
      <c r="H16" s="226">
        <v>2.27</v>
      </c>
      <c r="I16" s="227">
        <v>258.66666020000002</v>
      </c>
      <c r="J16" s="228">
        <f t="shared" si="0"/>
        <v>12933.333010000002</v>
      </c>
      <c r="L16" s="229">
        <f t="shared" si="3"/>
        <v>0</v>
      </c>
      <c r="M16" s="230">
        <f t="shared" si="2"/>
        <v>0</v>
      </c>
      <c r="O16" s="231"/>
      <c r="P16" s="231"/>
      <c r="Q16" s="231"/>
      <c r="R16" s="231"/>
      <c r="S16" s="231"/>
      <c r="T16" s="231"/>
      <c r="U16" s="231"/>
    </row>
    <row r="17" spans="2:21" ht="15.75" customHeight="1" thickBot="1" x14ac:dyDescent="0.25">
      <c r="B17" s="373"/>
      <c r="C17" s="377"/>
      <c r="D17" s="235" t="s">
        <v>153</v>
      </c>
      <c r="E17" s="236" t="s">
        <v>154</v>
      </c>
      <c r="F17" s="237" t="s">
        <v>200</v>
      </c>
      <c r="G17" s="238">
        <v>50</v>
      </c>
      <c r="H17" s="239">
        <v>3.4849999999999999</v>
      </c>
      <c r="I17" s="240">
        <v>343.9999914</v>
      </c>
      <c r="J17" s="241">
        <f t="shared" si="0"/>
        <v>17199.99957</v>
      </c>
      <c r="L17" s="242">
        <f t="shared" si="3"/>
        <v>0</v>
      </c>
      <c r="M17" s="243">
        <f t="shared" si="2"/>
        <v>0</v>
      </c>
      <c r="O17" s="244"/>
      <c r="P17" s="244"/>
      <c r="Q17" s="244"/>
      <c r="R17" s="244"/>
      <c r="S17" s="244"/>
      <c r="T17" s="244"/>
      <c r="U17" s="244"/>
    </row>
    <row r="18" spans="2:21" ht="15.75" customHeight="1" x14ac:dyDescent="0.2">
      <c r="B18" s="379" t="s">
        <v>201</v>
      </c>
      <c r="C18" s="378" t="s">
        <v>5</v>
      </c>
      <c r="D18" s="212" t="s">
        <v>6</v>
      </c>
      <c r="E18" s="213" t="s">
        <v>155</v>
      </c>
      <c r="F18" s="214" t="s">
        <v>16</v>
      </c>
      <c r="G18" s="215">
        <v>50</v>
      </c>
      <c r="H18" s="216">
        <v>0.82</v>
      </c>
      <c r="I18" s="250">
        <v>93.333331000000001</v>
      </c>
      <c r="J18" s="251">
        <f t="shared" ref="J18:J33" si="4">I18*50</f>
        <v>4666.6665499999999</v>
      </c>
      <c r="L18" s="219">
        <f t="shared" ref="L18:L33" si="5">SUM(O18:U18)</f>
        <v>0</v>
      </c>
      <c r="M18" s="220">
        <f t="shared" ref="M18:M33" si="6">L18*J18</f>
        <v>0</v>
      </c>
      <c r="N18" s="252"/>
      <c r="O18" s="221"/>
      <c r="P18" s="221"/>
      <c r="Q18" s="221"/>
      <c r="R18" s="221"/>
      <c r="S18" s="221"/>
      <c r="T18" s="221"/>
      <c r="U18" s="221"/>
    </row>
    <row r="19" spans="2:21" ht="15.75" customHeight="1" x14ac:dyDescent="0.2">
      <c r="B19" s="380"/>
      <c r="C19" s="375"/>
      <c r="D19" s="222" t="s">
        <v>7</v>
      </c>
      <c r="E19" s="223" t="s">
        <v>156</v>
      </c>
      <c r="F19" s="224" t="s">
        <v>17</v>
      </c>
      <c r="G19" s="225">
        <v>50</v>
      </c>
      <c r="H19" s="226">
        <v>1.605</v>
      </c>
      <c r="I19" s="227">
        <v>186.666662</v>
      </c>
      <c r="J19" s="228">
        <f t="shared" si="4"/>
        <v>9333.3330999999998</v>
      </c>
      <c r="L19" s="229">
        <f t="shared" si="5"/>
        <v>0</v>
      </c>
      <c r="M19" s="230">
        <f t="shared" si="6"/>
        <v>0</v>
      </c>
      <c r="O19" s="231"/>
      <c r="P19" s="231"/>
      <c r="Q19" s="231"/>
      <c r="R19" s="231"/>
      <c r="S19" s="231"/>
      <c r="T19" s="231"/>
      <c r="U19" s="231"/>
    </row>
    <row r="20" spans="2:21" ht="15.75" customHeight="1" x14ac:dyDescent="0.2">
      <c r="B20" s="380"/>
      <c r="C20" s="375"/>
      <c r="D20" s="222" t="s">
        <v>8</v>
      </c>
      <c r="E20" s="223" t="s">
        <v>157</v>
      </c>
      <c r="F20" s="224" t="s">
        <v>45</v>
      </c>
      <c r="G20" s="225">
        <v>50</v>
      </c>
      <c r="H20" s="232">
        <v>1.85</v>
      </c>
      <c r="I20" s="227">
        <v>205.33332820000001</v>
      </c>
      <c r="J20" s="228">
        <f t="shared" si="4"/>
        <v>10266.66641</v>
      </c>
      <c r="L20" s="229">
        <f t="shared" si="5"/>
        <v>0</v>
      </c>
      <c r="M20" s="230">
        <f t="shared" si="6"/>
        <v>0</v>
      </c>
      <c r="O20" s="231"/>
      <c r="P20" s="231"/>
      <c r="Q20" s="231"/>
      <c r="R20" s="231"/>
      <c r="S20" s="231"/>
      <c r="T20" s="231"/>
      <c r="U20" s="231"/>
    </row>
    <row r="21" spans="2:21" ht="15.75" customHeight="1" x14ac:dyDescent="0.2">
      <c r="B21" s="380"/>
      <c r="C21" s="375"/>
      <c r="D21" s="222" t="s">
        <v>9</v>
      </c>
      <c r="E21" s="223" t="s">
        <v>158</v>
      </c>
      <c r="F21" s="224" t="s">
        <v>18</v>
      </c>
      <c r="G21" s="225">
        <v>50</v>
      </c>
      <c r="H21" s="226">
        <v>2.5049999999999999</v>
      </c>
      <c r="I21" s="227">
        <v>281.33332630000001</v>
      </c>
      <c r="J21" s="228">
        <f t="shared" si="4"/>
        <v>14066.666315</v>
      </c>
      <c r="L21" s="229">
        <f t="shared" si="5"/>
        <v>0</v>
      </c>
      <c r="M21" s="230">
        <f t="shared" si="6"/>
        <v>0</v>
      </c>
      <c r="O21" s="231"/>
      <c r="P21" s="231"/>
      <c r="Q21" s="231"/>
      <c r="R21" s="231"/>
      <c r="S21" s="231"/>
      <c r="T21" s="231"/>
      <c r="U21" s="231"/>
    </row>
    <row r="22" spans="2:21" ht="15.75" customHeight="1" x14ac:dyDescent="0.2">
      <c r="B22" s="380"/>
      <c r="C22" s="376"/>
      <c r="D22" s="222" t="s">
        <v>10</v>
      </c>
      <c r="E22" s="223" t="s">
        <v>159</v>
      </c>
      <c r="F22" s="224" t="s">
        <v>47</v>
      </c>
      <c r="G22" s="225">
        <v>50</v>
      </c>
      <c r="H22" s="232">
        <v>2.85</v>
      </c>
      <c r="I22" s="227">
        <v>365.33332419999999</v>
      </c>
      <c r="J22" s="228">
        <f>I22*50</f>
        <v>18266.666209999999</v>
      </c>
      <c r="L22" s="229">
        <f>SUM(O22:U22)</f>
        <v>0</v>
      </c>
      <c r="M22" s="230">
        <f t="shared" si="6"/>
        <v>0</v>
      </c>
      <c r="O22" s="234"/>
      <c r="P22" s="234"/>
      <c r="Q22" s="234"/>
      <c r="R22" s="234"/>
      <c r="S22" s="234"/>
      <c r="T22" s="234"/>
      <c r="U22" s="234"/>
    </row>
    <row r="23" spans="2:21" ht="15.75" customHeight="1" x14ac:dyDescent="0.2">
      <c r="B23" s="380"/>
      <c r="C23" s="376"/>
      <c r="D23" s="222" t="s">
        <v>11</v>
      </c>
      <c r="E23" s="223" t="s">
        <v>148</v>
      </c>
      <c r="F23" s="224" t="s">
        <v>1</v>
      </c>
      <c r="G23" s="225">
        <v>50</v>
      </c>
      <c r="H23" s="226">
        <v>3.28</v>
      </c>
      <c r="I23" s="227">
        <v>401.33332330000002</v>
      </c>
      <c r="J23" s="228">
        <f>I23*50</f>
        <v>20066.666165000002</v>
      </c>
      <c r="L23" s="229">
        <f>SUM(O23:U23)</f>
        <v>0</v>
      </c>
      <c r="M23" s="230">
        <f t="shared" si="6"/>
        <v>0</v>
      </c>
      <c r="O23" s="234"/>
      <c r="P23" s="234"/>
      <c r="Q23" s="234"/>
      <c r="R23" s="234"/>
      <c r="S23" s="234"/>
      <c r="T23" s="234"/>
      <c r="U23" s="234"/>
    </row>
    <row r="24" spans="2:21" ht="15.75" customHeight="1" x14ac:dyDescent="0.2">
      <c r="B24" s="380"/>
      <c r="C24" s="376"/>
      <c r="D24" s="222" t="s">
        <v>12</v>
      </c>
      <c r="E24" s="223" t="s">
        <v>160</v>
      </c>
      <c r="F24" s="224" t="s">
        <v>19</v>
      </c>
      <c r="G24" s="225">
        <v>50</v>
      </c>
      <c r="H24" s="226">
        <v>4.6050000000000004</v>
      </c>
      <c r="I24" s="227">
        <v>449.33332210000003</v>
      </c>
      <c r="J24" s="228">
        <f>I24*50</f>
        <v>22466.666105</v>
      </c>
      <c r="L24" s="229">
        <f>SUM(O24:U24)</f>
        <v>0</v>
      </c>
      <c r="M24" s="230">
        <f t="shared" si="6"/>
        <v>0</v>
      </c>
      <c r="O24" s="234"/>
      <c r="P24" s="234"/>
      <c r="Q24" s="234"/>
      <c r="R24" s="234"/>
      <c r="S24" s="234"/>
      <c r="T24" s="234"/>
      <c r="U24" s="234"/>
    </row>
    <row r="25" spans="2:21" ht="15.75" customHeight="1" x14ac:dyDescent="0.2">
      <c r="B25" s="380"/>
      <c r="C25" s="376"/>
      <c r="D25" s="222" t="s">
        <v>13</v>
      </c>
      <c r="E25" s="223" t="s">
        <v>161</v>
      </c>
      <c r="F25" s="224" t="s">
        <v>64</v>
      </c>
      <c r="G25" s="225">
        <v>50</v>
      </c>
      <c r="H25" s="232">
        <v>4.9000000000000004</v>
      </c>
      <c r="I25" s="227">
        <v>591.99998519999997</v>
      </c>
      <c r="J25" s="228">
        <f>I25*50</f>
        <v>29599.999259999997</v>
      </c>
      <c r="L25" s="229">
        <f>SUM(O25:U25)</f>
        <v>0</v>
      </c>
      <c r="M25" s="230">
        <f t="shared" si="6"/>
        <v>0</v>
      </c>
      <c r="O25" s="234"/>
      <c r="P25" s="234"/>
      <c r="Q25" s="234"/>
      <c r="R25" s="234"/>
      <c r="S25" s="234"/>
      <c r="T25" s="234"/>
      <c r="U25" s="234"/>
    </row>
    <row r="26" spans="2:21" ht="15.75" customHeight="1" thickBot="1" x14ac:dyDescent="0.25">
      <c r="B26" s="380"/>
      <c r="C26" s="377"/>
      <c r="D26" s="235" t="s">
        <v>14</v>
      </c>
      <c r="E26" s="236" t="s">
        <v>162</v>
      </c>
      <c r="F26" s="237" t="s">
        <v>163</v>
      </c>
      <c r="G26" s="238">
        <v>50</v>
      </c>
      <c r="H26" s="253">
        <v>5.25</v>
      </c>
      <c r="I26" s="240">
        <v>1133.3333050000001</v>
      </c>
      <c r="J26" s="241">
        <f t="shared" si="4"/>
        <v>56666.665250000005</v>
      </c>
      <c r="L26" s="242">
        <f t="shared" si="5"/>
        <v>0</v>
      </c>
      <c r="M26" s="243">
        <f t="shared" si="6"/>
        <v>0</v>
      </c>
      <c r="O26" s="254"/>
      <c r="P26" s="254"/>
      <c r="Q26" s="244"/>
      <c r="R26" s="244"/>
      <c r="S26" s="244"/>
      <c r="T26" s="244"/>
      <c r="U26" s="244"/>
    </row>
    <row r="27" spans="2:21" ht="15.75" customHeight="1" x14ac:dyDescent="0.2">
      <c r="B27" s="380"/>
      <c r="C27" s="378" t="s">
        <v>4</v>
      </c>
      <c r="D27" s="245" t="s">
        <v>15</v>
      </c>
      <c r="E27" s="246" t="s">
        <v>164</v>
      </c>
      <c r="F27" s="247" t="s">
        <v>196</v>
      </c>
      <c r="G27" s="248">
        <v>50</v>
      </c>
      <c r="H27" s="249">
        <v>1.2</v>
      </c>
      <c r="I27" s="250">
        <v>89.333331100000009</v>
      </c>
      <c r="J27" s="251">
        <f t="shared" si="4"/>
        <v>4466.6665550000007</v>
      </c>
      <c r="L27" s="219">
        <f t="shared" si="5"/>
        <v>0</v>
      </c>
      <c r="M27" s="220">
        <f t="shared" si="6"/>
        <v>0</v>
      </c>
      <c r="O27" s="221"/>
      <c r="P27" s="221"/>
      <c r="Q27" s="221"/>
      <c r="R27" s="221"/>
      <c r="S27" s="221"/>
      <c r="T27" s="221"/>
      <c r="U27" s="221"/>
    </row>
    <row r="28" spans="2:21" ht="15.75" customHeight="1" x14ac:dyDescent="0.2">
      <c r="B28" s="380"/>
      <c r="C28" s="375"/>
      <c r="D28" s="222" t="s">
        <v>149</v>
      </c>
      <c r="E28" s="223" t="s">
        <v>165</v>
      </c>
      <c r="F28" s="224" t="s">
        <v>197</v>
      </c>
      <c r="G28" s="225">
        <v>50</v>
      </c>
      <c r="H28" s="226">
        <v>1.45</v>
      </c>
      <c r="I28" s="227">
        <v>123.9999969</v>
      </c>
      <c r="J28" s="228">
        <f t="shared" si="4"/>
        <v>6199.9998450000003</v>
      </c>
      <c r="L28" s="229">
        <f t="shared" si="5"/>
        <v>0</v>
      </c>
      <c r="M28" s="230">
        <f t="shared" si="6"/>
        <v>0</v>
      </c>
      <c r="O28" s="231"/>
      <c r="P28" s="231"/>
      <c r="Q28" s="231"/>
      <c r="R28" s="231"/>
      <c r="S28" s="231"/>
      <c r="T28" s="231"/>
      <c r="U28" s="231"/>
    </row>
    <row r="29" spans="2:21" ht="15.75" customHeight="1" x14ac:dyDescent="0.2">
      <c r="B29" s="380"/>
      <c r="C29" s="375"/>
      <c r="D29" s="222" t="s">
        <v>151</v>
      </c>
      <c r="E29" s="223" t="s">
        <v>146</v>
      </c>
      <c r="F29" s="224" t="s">
        <v>198</v>
      </c>
      <c r="G29" s="225">
        <v>50</v>
      </c>
      <c r="H29" s="226">
        <v>2.09</v>
      </c>
      <c r="I29" s="227">
        <v>222.6666611</v>
      </c>
      <c r="J29" s="228">
        <f t="shared" si="4"/>
        <v>11133.333054999999</v>
      </c>
      <c r="L29" s="229">
        <f t="shared" si="5"/>
        <v>0</v>
      </c>
      <c r="M29" s="230">
        <f t="shared" si="6"/>
        <v>0</v>
      </c>
      <c r="O29" s="231"/>
      <c r="P29" s="231"/>
      <c r="Q29" s="231"/>
      <c r="R29" s="231"/>
      <c r="S29" s="231"/>
      <c r="T29" s="231"/>
      <c r="U29" s="231"/>
    </row>
    <row r="30" spans="2:21" ht="15.75" customHeight="1" x14ac:dyDescent="0.2">
      <c r="B30" s="380"/>
      <c r="C30" s="375"/>
      <c r="D30" s="222" t="s">
        <v>152</v>
      </c>
      <c r="E30" s="223" t="s">
        <v>166</v>
      </c>
      <c r="F30" s="224" t="s">
        <v>199</v>
      </c>
      <c r="G30" s="225">
        <v>50</v>
      </c>
      <c r="H30" s="226">
        <v>2.9550000000000001</v>
      </c>
      <c r="I30" s="227">
        <v>278.66665970000003</v>
      </c>
      <c r="J30" s="228">
        <f t="shared" si="4"/>
        <v>13933.332985000001</v>
      </c>
      <c r="L30" s="229">
        <f t="shared" si="5"/>
        <v>0</v>
      </c>
      <c r="M30" s="230">
        <f t="shared" si="6"/>
        <v>0</v>
      </c>
      <c r="O30" s="231"/>
      <c r="P30" s="231"/>
      <c r="Q30" s="231"/>
      <c r="R30" s="231"/>
      <c r="S30" s="231"/>
      <c r="T30" s="231"/>
      <c r="U30" s="231"/>
    </row>
    <row r="31" spans="2:21" ht="15.75" customHeight="1" x14ac:dyDescent="0.2">
      <c r="B31" s="381"/>
      <c r="C31" s="376"/>
      <c r="D31" s="222" t="s">
        <v>153</v>
      </c>
      <c r="E31" s="223" t="s">
        <v>167</v>
      </c>
      <c r="F31" s="224" t="s">
        <v>168</v>
      </c>
      <c r="G31" s="225">
        <v>50</v>
      </c>
      <c r="H31" s="226">
        <v>4.57</v>
      </c>
      <c r="I31" s="227">
        <v>371.99999070000001</v>
      </c>
      <c r="J31" s="228">
        <f>I31*50</f>
        <v>18599.999534999999</v>
      </c>
      <c r="L31" s="229">
        <f>SUM(O31:U31)</f>
        <v>0</v>
      </c>
      <c r="M31" s="230">
        <f t="shared" si="6"/>
        <v>0</v>
      </c>
      <c r="O31" s="234"/>
      <c r="P31" s="234"/>
      <c r="Q31" s="234"/>
      <c r="R31" s="234"/>
      <c r="S31" s="234"/>
      <c r="T31" s="234"/>
      <c r="U31" s="234"/>
    </row>
    <row r="32" spans="2:21" ht="15.75" customHeight="1" x14ac:dyDescent="0.2">
      <c r="B32" s="381"/>
      <c r="C32" s="376"/>
      <c r="D32" s="222" t="s">
        <v>169</v>
      </c>
      <c r="E32" s="223" t="s">
        <v>170</v>
      </c>
      <c r="F32" s="224" t="s">
        <v>23</v>
      </c>
      <c r="G32" s="225">
        <v>50</v>
      </c>
      <c r="H32" s="232">
        <v>4.9000000000000004</v>
      </c>
      <c r="I32" s="227">
        <v>566.66665250000005</v>
      </c>
      <c r="J32" s="228">
        <f>I32*50</f>
        <v>28333.332625000003</v>
      </c>
      <c r="L32" s="229">
        <f>SUM(O32:U32)</f>
        <v>0</v>
      </c>
      <c r="M32" s="230">
        <f t="shared" si="6"/>
        <v>0</v>
      </c>
      <c r="O32" s="234"/>
      <c r="P32" s="234"/>
      <c r="Q32" s="234"/>
      <c r="R32" s="234"/>
      <c r="S32" s="234"/>
      <c r="T32" s="234"/>
      <c r="U32" s="234"/>
    </row>
    <row r="33" spans="2:21" ht="15.75" customHeight="1" thickBot="1" x14ac:dyDescent="0.25">
      <c r="B33" s="382"/>
      <c r="C33" s="377"/>
      <c r="D33" s="235" t="s">
        <v>171</v>
      </c>
      <c r="E33" s="236" t="s">
        <v>172</v>
      </c>
      <c r="F33" s="237" t="s">
        <v>173</v>
      </c>
      <c r="G33" s="238">
        <v>50</v>
      </c>
      <c r="H33" s="253">
        <v>4.57</v>
      </c>
      <c r="I33" s="240">
        <v>1133.3333050000001</v>
      </c>
      <c r="J33" s="241">
        <f t="shared" si="4"/>
        <v>56666.665250000005</v>
      </c>
      <c r="L33" s="242">
        <f t="shared" si="5"/>
        <v>0</v>
      </c>
      <c r="M33" s="243">
        <f t="shared" si="6"/>
        <v>0</v>
      </c>
      <c r="O33" s="244"/>
      <c r="P33" s="244"/>
      <c r="Q33" s="244"/>
      <c r="R33" s="244"/>
      <c r="S33" s="244"/>
      <c r="T33" s="244"/>
      <c r="U33" s="244"/>
    </row>
    <row r="34" spans="2:21" x14ac:dyDescent="0.2">
      <c r="D34" s="367" t="s">
        <v>202</v>
      </c>
      <c r="E34" s="367"/>
      <c r="F34" s="367"/>
      <c r="G34" s="367"/>
      <c r="H34" s="367"/>
      <c r="I34" s="367"/>
      <c r="J34" s="367"/>
      <c r="L34" s="255">
        <f>SUM(L6:L33)</f>
        <v>0</v>
      </c>
      <c r="M34" s="220">
        <f>SUM(M6:M33)</f>
        <v>0</v>
      </c>
      <c r="O34" s="255">
        <f t="shared" ref="O34:U34" si="7">SUM(O6:O33)</f>
        <v>0</v>
      </c>
      <c r="P34" s="255">
        <f t="shared" si="7"/>
        <v>0</v>
      </c>
      <c r="Q34" s="255">
        <f t="shared" si="7"/>
        <v>0</v>
      </c>
      <c r="R34" s="255">
        <f t="shared" si="7"/>
        <v>0</v>
      </c>
      <c r="S34" s="255">
        <f t="shared" si="7"/>
        <v>0</v>
      </c>
      <c r="T34" s="255">
        <f t="shared" si="7"/>
        <v>0</v>
      </c>
      <c r="U34" s="255">
        <f t="shared" si="7"/>
        <v>0</v>
      </c>
    </row>
    <row r="35" spans="2:21" ht="15" thickBot="1" x14ac:dyDescent="0.25">
      <c r="D35" s="368" t="s">
        <v>203</v>
      </c>
      <c r="E35" s="368"/>
      <c r="F35" s="368"/>
      <c r="G35" s="368"/>
      <c r="H35" s="368"/>
      <c r="I35" s="368"/>
      <c r="J35" s="368"/>
      <c r="K35" s="256"/>
      <c r="L35" s="257" t="s">
        <v>104</v>
      </c>
      <c r="M35" s="258">
        <f>M34*21%</f>
        <v>0</v>
      </c>
    </row>
    <row r="36" spans="2:21" ht="15" thickBot="1" x14ac:dyDescent="0.25">
      <c r="D36" s="259"/>
      <c r="E36" s="259"/>
      <c r="F36" s="259"/>
      <c r="G36" s="259"/>
      <c r="H36" s="259"/>
      <c r="I36" s="259"/>
      <c r="J36" s="259"/>
      <c r="L36" s="260" t="s">
        <v>83</v>
      </c>
      <c r="M36" s="261">
        <f>SUM(M34:M35)</f>
        <v>0</v>
      </c>
    </row>
    <row r="37" spans="2:21" ht="5.25" customHeight="1" x14ac:dyDescent="0.2">
      <c r="D37" s="259"/>
      <c r="E37" s="259"/>
      <c r="F37" s="259"/>
      <c r="G37" s="259"/>
      <c r="H37" s="259"/>
      <c r="I37" s="259"/>
      <c r="J37" s="259"/>
    </row>
    <row r="38" spans="2:21" x14ac:dyDescent="0.2">
      <c r="D38" s="259"/>
      <c r="E38" s="259"/>
      <c r="F38" s="265" t="s">
        <v>119</v>
      </c>
      <c r="G38" s="259"/>
      <c r="H38" s="259"/>
      <c r="I38" s="259"/>
      <c r="J38" s="259"/>
      <c r="L38" s="265" t="s">
        <v>114</v>
      </c>
      <c r="M38" s="263">
        <f>+M34*10.5%</f>
        <v>0</v>
      </c>
    </row>
    <row r="39" spans="2:21" x14ac:dyDescent="0.2">
      <c r="D39" s="259"/>
      <c r="E39" s="259"/>
      <c r="F39" s="266" t="e">
        <f>+#REF!</f>
        <v>#REF!</v>
      </c>
      <c r="G39" s="259"/>
      <c r="H39" s="259"/>
      <c r="I39" s="259"/>
      <c r="J39" s="259"/>
      <c r="L39" s="264" t="s">
        <v>83</v>
      </c>
      <c r="M39" s="262">
        <f>+M34+M38</f>
        <v>0</v>
      </c>
    </row>
  </sheetData>
  <sheetProtection algorithmName="SHA-512" hashValue="k+hmp40xuC5HjP9buzfs8BsXLlqJ9KHFO6P+FSRCPRbT5o04/CaFMiX0P19ptM7YWqYZNEtja1BmxCP1HYYDIA==" saltValue="9+ZsKvvQgYPKr05dMmqjdg==" spinCount="100000" sheet="1" objects="1" scenarios="1"/>
  <protectedRanges>
    <protectedRange sqref="O6:U33" name="Modificable"/>
  </protectedRanges>
  <mergeCells count="13">
    <mergeCell ref="B6:B17"/>
    <mergeCell ref="C6:C12"/>
    <mergeCell ref="C13:C17"/>
    <mergeCell ref="B18:B33"/>
    <mergeCell ref="C18:C26"/>
    <mergeCell ref="C27:C33"/>
    <mergeCell ref="C3:J3"/>
    <mergeCell ref="I4:J4"/>
    <mergeCell ref="D34:J34"/>
    <mergeCell ref="D35:J35"/>
    <mergeCell ref="L4:M4"/>
    <mergeCell ref="C4:F4"/>
    <mergeCell ref="F5:G5"/>
  </mergeCells>
  <conditionalFormatting sqref="L6:L33">
    <cfRule type="cellIs" dxfId="2" priority="2" operator="equal">
      <formula>0</formula>
    </cfRule>
  </conditionalFormatting>
  <printOptions horizontalCentered="1"/>
  <pageMargins left="0.19685039370078741" right="0.27559055118110237" top="0.55118110236220474" bottom="0.35433070866141736" header="0.23622047244094491" footer="0.19685039370078741"/>
  <pageSetup paperSize="9" scale="88" orientation="landscape" r:id="rId1"/>
  <headerFooter>
    <oddHeader>&amp;A</oddHeader>
    <oddFooter>Página &amp;P de 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66FF"/>
    <pageSetUpPr fitToPage="1"/>
  </sheetPr>
  <dimension ref="A1:P37"/>
  <sheetViews>
    <sheetView showGridLines="0" workbookViewId="0">
      <selection activeCell="N7" sqref="N7"/>
    </sheetView>
  </sheetViews>
  <sheetFormatPr baseColWidth="10" defaultColWidth="12" defaultRowHeight="14.25" x14ac:dyDescent="0.2"/>
  <cols>
    <col min="1" max="1" width="1.6640625" style="5" customWidth="1"/>
    <col min="2" max="2" width="5.33203125" style="5" customWidth="1"/>
    <col min="3" max="3" width="5.83203125" style="5" customWidth="1"/>
    <col min="4" max="4" width="8.6640625" style="4" customWidth="1"/>
    <col min="5" max="5" width="12" style="5" customWidth="1"/>
    <col min="6" max="6" width="8" style="5" hidden="1" customWidth="1"/>
    <col min="7" max="7" width="11.5" style="5" hidden="1" customWidth="1"/>
    <col min="8" max="8" width="14.5" style="5" customWidth="1"/>
    <col min="9" max="9" width="18.83203125" style="5" customWidth="1"/>
    <col min="10" max="10" width="2.5" style="5" customWidth="1"/>
    <col min="11" max="11" width="14.6640625" style="5" customWidth="1"/>
    <col min="12" max="12" width="19.33203125" style="5" customWidth="1"/>
    <col min="13" max="13" width="2.33203125" style="5" customWidth="1"/>
    <col min="14" max="15" width="13.1640625" style="5" customWidth="1"/>
    <col min="16" max="16" width="2.33203125" style="5" customWidth="1"/>
    <col min="17" max="16384" width="12" style="5"/>
  </cols>
  <sheetData>
    <row r="1" spans="1:16" s="9" customFormat="1" ht="33.75" x14ac:dyDescent="0.25">
      <c r="A1" s="179" t="s">
        <v>186</v>
      </c>
      <c r="O1" s="178"/>
    </row>
    <row r="2" spans="1:16" s="49" customFormat="1" ht="27" x14ac:dyDescent="0.4">
      <c r="A2" s="48"/>
      <c r="B2" s="447" t="s">
        <v>228</v>
      </c>
      <c r="L2" s="54"/>
      <c r="M2" s="55"/>
      <c r="N2" s="55"/>
      <c r="O2" s="446" t="s">
        <v>227</v>
      </c>
    </row>
    <row r="3" spans="1:16" s="49" customFormat="1" ht="9" customHeight="1" thickBot="1" x14ac:dyDescent="0.3">
      <c r="A3" s="48"/>
      <c r="B3" s="48"/>
      <c r="C3" s="50"/>
      <c r="D3" s="50"/>
      <c r="E3" s="50"/>
      <c r="F3" s="50"/>
      <c r="G3" s="50"/>
      <c r="H3" s="50"/>
      <c r="I3" s="50"/>
      <c r="O3" s="446"/>
    </row>
    <row r="4" spans="1:16" s="4" customFormat="1" ht="23.25" customHeight="1" thickBot="1" x14ac:dyDescent="0.3">
      <c r="C4" s="388" t="s">
        <v>131</v>
      </c>
      <c r="D4" s="388"/>
      <c r="E4" s="388"/>
      <c r="F4" s="388"/>
      <c r="G4" s="388"/>
      <c r="H4" s="388"/>
      <c r="I4" s="388"/>
      <c r="O4" s="446"/>
    </row>
    <row r="5" spans="1:16" ht="21.75" customHeight="1" thickBot="1" x14ac:dyDescent="0.25">
      <c r="C5" s="389" t="s">
        <v>138</v>
      </c>
      <c r="D5" s="390"/>
      <c r="E5" s="391"/>
      <c r="F5" s="10"/>
      <c r="G5" s="10"/>
      <c r="H5" s="392" t="s">
        <v>127</v>
      </c>
      <c r="I5" s="392"/>
      <c r="J5" s="11"/>
      <c r="K5" s="406" t="s">
        <v>79</v>
      </c>
      <c r="L5" s="407"/>
      <c r="M5" s="11"/>
      <c r="N5" s="11"/>
      <c r="O5" s="11"/>
      <c r="P5" s="11"/>
    </row>
    <row r="6" spans="1:16" ht="38.25" customHeight="1" thickBot="1" x14ac:dyDescent="0.25">
      <c r="B6" s="12"/>
      <c r="C6" s="13" t="s">
        <v>20</v>
      </c>
      <c r="D6" s="13" t="s">
        <v>107</v>
      </c>
      <c r="E6" s="408" t="s">
        <v>0</v>
      </c>
      <c r="F6" s="408"/>
      <c r="G6" s="13" t="s">
        <v>121</v>
      </c>
      <c r="H6" s="13" t="s">
        <v>132</v>
      </c>
      <c r="I6" s="13" t="s">
        <v>106</v>
      </c>
      <c r="K6" s="14" t="s">
        <v>80</v>
      </c>
      <c r="L6" s="14" t="s">
        <v>112</v>
      </c>
      <c r="N6" s="14" t="s">
        <v>85</v>
      </c>
      <c r="O6" s="14" t="s">
        <v>86</v>
      </c>
    </row>
    <row r="7" spans="1:16" ht="15.75" customHeight="1" x14ac:dyDescent="0.2">
      <c r="B7" s="393" t="s">
        <v>133</v>
      </c>
      <c r="C7" s="397" t="s">
        <v>174</v>
      </c>
      <c r="D7" s="2" t="s">
        <v>34</v>
      </c>
      <c r="E7" s="15" t="s">
        <v>50</v>
      </c>
      <c r="F7" s="16">
        <v>50</v>
      </c>
      <c r="G7" s="17">
        <v>0.39</v>
      </c>
      <c r="H7" s="18">
        <v>31.9999999992</v>
      </c>
      <c r="I7" s="19">
        <f>H7*F7</f>
        <v>1599.99999996</v>
      </c>
      <c r="K7" s="22">
        <f t="shared" ref="K7" si="0">SUM(N7:O7)</f>
        <v>0</v>
      </c>
      <c r="L7" s="21">
        <f t="shared" ref="L7:L17" si="1">K7*I7</f>
        <v>0</v>
      </c>
      <c r="N7" s="23"/>
      <c r="O7" s="23"/>
    </row>
    <row r="8" spans="1:16" ht="15.75" customHeight="1" x14ac:dyDescent="0.2">
      <c r="B8" s="394"/>
      <c r="C8" s="398"/>
      <c r="D8" s="51" t="s">
        <v>175</v>
      </c>
      <c r="E8" s="24" t="s">
        <v>176</v>
      </c>
      <c r="F8" s="25">
        <v>50</v>
      </c>
      <c r="G8" s="52">
        <v>0.5</v>
      </c>
      <c r="H8" s="20">
        <v>63.9999999984</v>
      </c>
      <c r="I8" s="28">
        <f t="shared" ref="I8:I17" si="2">H8*F8</f>
        <v>3199.9999999199999</v>
      </c>
      <c r="K8" s="30">
        <f>SUM(N8:O8)</f>
        <v>0</v>
      </c>
      <c r="L8" s="29">
        <f t="shared" si="1"/>
        <v>0</v>
      </c>
      <c r="N8" s="31"/>
      <c r="O8" s="31"/>
    </row>
    <row r="9" spans="1:16" ht="15.75" customHeight="1" x14ac:dyDescent="0.2">
      <c r="B9" s="395"/>
      <c r="C9" s="399"/>
      <c r="D9" s="1" t="s">
        <v>35</v>
      </c>
      <c r="E9" s="24" t="s">
        <v>16</v>
      </c>
      <c r="F9" s="25">
        <v>50</v>
      </c>
      <c r="G9" s="26">
        <v>0.68</v>
      </c>
      <c r="H9" s="27">
        <v>69.333333331600002</v>
      </c>
      <c r="I9" s="28">
        <f t="shared" si="2"/>
        <v>3466.6666665800003</v>
      </c>
      <c r="K9" s="30">
        <f t="shared" ref="K9:K17" si="3">SUM(N9:O9)</f>
        <v>0</v>
      </c>
      <c r="L9" s="29">
        <f t="shared" si="1"/>
        <v>0</v>
      </c>
      <c r="N9" s="31"/>
      <c r="O9" s="31"/>
    </row>
    <row r="10" spans="1:16" ht="15.75" customHeight="1" x14ac:dyDescent="0.2">
      <c r="B10" s="395"/>
      <c r="C10" s="399"/>
      <c r="D10" s="1" t="s">
        <v>36</v>
      </c>
      <c r="E10" s="24" t="s">
        <v>44</v>
      </c>
      <c r="F10" s="25">
        <v>50</v>
      </c>
      <c r="G10" s="26">
        <v>0.88</v>
      </c>
      <c r="H10" s="27">
        <v>78.666666664699989</v>
      </c>
      <c r="I10" s="28">
        <f t="shared" si="2"/>
        <v>3933.3333332349994</v>
      </c>
      <c r="K10" s="30">
        <f t="shared" si="3"/>
        <v>0</v>
      </c>
      <c r="L10" s="29">
        <f t="shared" si="1"/>
        <v>0</v>
      </c>
      <c r="N10" s="31"/>
      <c r="O10" s="31"/>
    </row>
    <row r="11" spans="1:16" ht="15.75" customHeight="1" x14ac:dyDescent="0.2">
      <c r="B11" s="395"/>
      <c r="C11" s="399"/>
      <c r="D11" s="1" t="s">
        <v>37</v>
      </c>
      <c r="E11" s="24" t="s">
        <v>17</v>
      </c>
      <c r="F11" s="25">
        <v>50</v>
      </c>
      <c r="G11" s="26">
        <v>1.115</v>
      </c>
      <c r="H11" s="27">
        <v>105.3333333307</v>
      </c>
      <c r="I11" s="28">
        <f t="shared" si="2"/>
        <v>5266.6666665350003</v>
      </c>
      <c r="K11" s="30">
        <f t="shared" si="3"/>
        <v>0</v>
      </c>
      <c r="L11" s="29">
        <f t="shared" si="1"/>
        <v>0</v>
      </c>
      <c r="N11" s="31"/>
      <c r="O11" s="31"/>
    </row>
    <row r="12" spans="1:16" ht="15.75" customHeight="1" x14ac:dyDescent="0.2">
      <c r="B12" s="395"/>
      <c r="C12" s="399"/>
      <c r="D12" s="1" t="s">
        <v>38</v>
      </c>
      <c r="E12" s="24" t="s">
        <v>45</v>
      </c>
      <c r="F12" s="25">
        <v>50</v>
      </c>
      <c r="G12" s="26">
        <v>1.335</v>
      </c>
      <c r="H12" s="27">
        <v>122.6666666636</v>
      </c>
      <c r="I12" s="28">
        <f t="shared" si="2"/>
        <v>6133.3333331799995</v>
      </c>
      <c r="K12" s="30">
        <f t="shared" si="3"/>
        <v>0</v>
      </c>
      <c r="L12" s="29">
        <f t="shared" si="1"/>
        <v>0</v>
      </c>
      <c r="N12" s="31"/>
      <c r="O12" s="31"/>
    </row>
    <row r="13" spans="1:16" ht="15.75" customHeight="1" x14ac:dyDescent="0.2">
      <c r="B13" s="395"/>
      <c r="C13" s="399"/>
      <c r="D13" s="1" t="s">
        <v>39</v>
      </c>
      <c r="E13" s="24" t="s">
        <v>46</v>
      </c>
      <c r="F13" s="25">
        <v>50</v>
      </c>
      <c r="G13" s="26">
        <v>1.58</v>
      </c>
      <c r="H13" s="27">
        <v>133.33333332999999</v>
      </c>
      <c r="I13" s="28">
        <f t="shared" si="2"/>
        <v>6666.6666664999993</v>
      </c>
      <c r="K13" s="30">
        <f t="shared" si="3"/>
        <v>0</v>
      </c>
      <c r="L13" s="29">
        <f t="shared" si="1"/>
        <v>0</v>
      </c>
      <c r="N13" s="31"/>
      <c r="O13" s="31"/>
    </row>
    <row r="14" spans="1:16" ht="15.75" customHeight="1" x14ac:dyDescent="0.2">
      <c r="B14" s="395"/>
      <c r="C14" s="399"/>
      <c r="D14" s="1" t="s">
        <v>40</v>
      </c>
      <c r="E14" s="24" t="s">
        <v>32</v>
      </c>
      <c r="F14" s="25">
        <v>50</v>
      </c>
      <c r="G14" s="26">
        <v>1.79</v>
      </c>
      <c r="H14" s="27">
        <v>183.9999999954</v>
      </c>
      <c r="I14" s="28">
        <f t="shared" si="2"/>
        <v>9199.9999997699997</v>
      </c>
      <c r="K14" s="30">
        <f t="shared" si="3"/>
        <v>0</v>
      </c>
      <c r="L14" s="29">
        <f t="shared" si="1"/>
        <v>0</v>
      </c>
      <c r="N14" s="31"/>
      <c r="O14" s="31"/>
    </row>
    <row r="15" spans="1:16" ht="15.75" customHeight="1" x14ac:dyDescent="0.2">
      <c r="B15" s="395"/>
      <c r="C15" s="399"/>
      <c r="D15" s="1" t="s">
        <v>41</v>
      </c>
      <c r="E15" s="24" t="s">
        <v>47</v>
      </c>
      <c r="F15" s="25">
        <v>50</v>
      </c>
      <c r="G15" s="26">
        <v>2.13</v>
      </c>
      <c r="H15" s="27">
        <v>247.99999999379997</v>
      </c>
      <c r="I15" s="28">
        <f t="shared" si="2"/>
        <v>12399.999999689999</v>
      </c>
      <c r="K15" s="30">
        <f t="shared" si="3"/>
        <v>0</v>
      </c>
      <c r="L15" s="29">
        <f t="shared" si="1"/>
        <v>0</v>
      </c>
      <c r="N15" s="31"/>
      <c r="O15" s="31"/>
    </row>
    <row r="16" spans="1:16" ht="15.75" customHeight="1" x14ac:dyDescent="0.2">
      <c r="B16" s="395"/>
      <c r="C16" s="399"/>
      <c r="D16" s="1" t="s">
        <v>42</v>
      </c>
      <c r="E16" s="24" t="s">
        <v>1</v>
      </c>
      <c r="F16" s="25">
        <v>50</v>
      </c>
      <c r="G16" s="26">
        <v>2.2000000000000002</v>
      </c>
      <c r="H16" s="27">
        <v>250.66666666039998</v>
      </c>
      <c r="I16" s="28">
        <f t="shared" si="2"/>
        <v>12533.333333019998</v>
      </c>
      <c r="K16" s="30">
        <f t="shared" si="3"/>
        <v>0</v>
      </c>
      <c r="L16" s="29">
        <f t="shared" si="1"/>
        <v>0</v>
      </c>
      <c r="N16" s="31"/>
      <c r="O16" s="31"/>
    </row>
    <row r="17" spans="2:16" ht="15.75" customHeight="1" thickBot="1" x14ac:dyDescent="0.25">
      <c r="B17" s="396"/>
      <c r="C17" s="400"/>
      <c r="D17" s="3" t="s">
        <v>43</v>
      </c>
      <c r="E17" s="32" t="s">
        <v>48</v>
      </c>
      <c r="F17" s="33">
        <v>50</v>
      </c>
      <c r="G17" s="34">
        <v>2.35</v>
      </c>
      <c r="H17" s="35">
        <v>263.99999999339997</v>
      </c>
      <c r="I17" s="36">
        <f t="shared" si="2"/>
        <v>13199.999999669999</v>
      </c>
      <c r="K17" s="38">
        <f t="shared" si="3"/>
        <v>0</v>
      </c>
      <c r="L17" s="37">
        <f t="shared" si="1"/>
        <v>0</v>
      </c>
      <c r="N17" s="39"/>
      <c r="O17" s="39"/>
    </row>
    <row r="18" spans="2:16" ht="15" x14ac:dyDescent="0.2">
      <c r="D18" s="401" t="s">
        <v>134</v>
      </c>
      <c r="E18" s="401"/>
      <c r="F18" s="401"/>
      <c r="G18" s="401"/>
      <c r="H18" s="401"/>
      <c r="I18" s="401"/>
      <c r="K18" s="40">
        <f>SUM(K7:K17)</f>
        <v>0</v>
      </c>
      <c r="L18" s="41">
        <f>SUM(L7:L17)</f>
        <v>0</v>
      </c>
      <c r="N18" s="40">
        <f>SUM(N7:N17)</f>
        <v>0</v>
      </c>
      <c r="O18" s="40">
        <f>SUM(O7:O17)</f>
        <v>0</v>
      </c>
    </row>
    <row r="19" spans="2:16" ht="15" x14ac:dyDescent="0.2">
      <c r="D19" s="402" t="s">
        <v>110</v>
      </c>
      <c r="E19" s="402"/>
      <c r="F19" s="402"/>
      <c r="G19" s="402"/>
      <c r="H19" s="402"/>
      <c r="I19" s="402"/>
      <c r="K19" s="42" t="s">
        <v>104</v>
      </c>
      <c r="L19" s="29">
        <f>L18*21%</f>
        <v>0</v>
      </c>
    </row>
    <row r="20" spans="2:16" ht="15.75" thickBot="1" x14ac:dyDescent="0.25">
      <c r="D20" s="43"/>
      <c r="E20" s="43"/>
      <c r="F20" s="43"/>
      <c r="G20" s="43"/>
      <c r="H20" s="43"/>
      <c r="I20" s="43"/>
      <c r="K20" s="44" t="s">
        <v>83</v>
      </c>
      <c r="L20" s="45">
        <f>SUM(L18:L19)</f>
        <v>0</v>
      </c>
    </row>
    <row r="21" spans="2:16" ht="6.75" customHeight="1" thickBot="1" x14ac:dyDescent="0.25">
      <c r="C21" s="46"/>
      <c r="D21" s="47"/>
      <c r="E21" s="46"/>
      <c r="F21" s="46"/>
      <c r="G21" s="46"/>
      <c r="H21" s="46"/>
      <c r="I21" s="46"/>
    </row>
    <row r="22" spans="2:16" s="4" customFormat="1" ht="23.25" customHeight="1" thickBot="1" x14ac:dyDescent="0.25">
      <c r="C22" s="388" t="s">
        <v>135</v>
      </c>
      <c r="D22" s="388"/>
      <c r="E22" s="388"/>
      <c r="F22" s="388"/>
      <c r="G22" s="388"/>
      <c r="H22" s="388"/>
      <c r="I22" s="388"/>
    </row>
    <row r="23" spans="2:16" ht="21.75" customHeight="1" thickBot="1" x14ac:dyDescent="0.25">
      <c r="C23" s="389" t="s">
        <v>137</v>
      </c>
      <c r="D23" s="390"/>
      <c r="E23" s="391"/>
      <c r="F23" s="10"/>
      <c r="G23" s="10"/>
      <c r="H23" s="392" t="s">
        <v>127</v>
      </c>
      <c r="I23" s="392"/>
      <c r="J23" s="11"/>
      <c r="K23" s="406" t="s">
        <v>79</v>
      </c>
      <c r="L23" s="407"/>
      <c r="M23" s="11"/>
      <c r="N23" s="11"/>
      <c r="O23" s="11"/>
      <c r="P23" s="11"/>
    </row>
    <row r="24" spans="2:16" ht="38.25" customHeight="1" thickBot="1" x14ac:dyDescent="0.25">
      <c r="B24" s="12"/>
      <c r="C24" s="13" t="s">
        <v>20</v>
      </c>
      <c r="D24" s="13" t="s">
        <v>107</v>
      </c>
      <c r="E24" s="408" t="s">
        <v>0</v>
      </c>
      <c r="F24" s="408"/>
      <c r="G24" s="13" t="s">
        <v>121</v>
      </c>
      <c r="H24" s="13" t="s">
        <v>132</v>
      </c>
      <c r="I24" s="13" t="s">
        <v>106</v>
      </c>
      <c r="K24" s="14" t="s">
        <v>80</v>
      </c>
      <c r="L24" s="14" t="s">
        <v>112</v>
      </c>
    </row>
    <row r="25" spans="2:16" ht="15.75" customHeight="1" x14ac:dyDescent="0.2">
      <c r="B25" s="393" t="s">
        <v>136</v>
      </c>
      <c r="C25" s="403" t="s">
        <v>139</v>
      </c>
      <c r="D25" s="2" t="s">
        <v>34</v>
      </c>
      <c r="E25" s="15" t="s">
        <v>50</v>
      </c>
      <c r="F25" s="16">
        <v>50</v>
      </c>
      <c r="G25" s="17">
        <v>0.4</v>
      </c>
      <c r="H25" s="18">
        <v>41.333333332300001</v>
      </c>
      <c r="I25" s="19">
        <f>H25*50</f>
        <v>2066.6666666149999</v>
      </c>
      <c r="K25" s="23"/>
      <c r="L25" s="21">
        <f t="shared" ref="L25:L34" si="4">K25*I25</f>
        <v>0</v>
      </c>
    </row>
    <row r="26" spans="2:16" ht="15.75" customHeight="1" x14ac:dyDescent="0.2">
      <c r="B26" s="395"/>
      <c r="C26" s="404"/>
      <c r="D26" s="1" t="s">
        <v>35</v>
      </c>
      <c r="E26" s="24" t="s">
        <v>16</v>
      </c>
      <c r="F26" s="25">
        <v>50</v>
      </c>
      <c r="G26" s="26">
        <v>0.69000000000000006</v>
      </c>
      <c r="H26" s="27">
        <v>102.66666666409999</v>
      </c>
      <c r="I26" s="28">
        <f t="shared" ref="I26:I34" si="5">H26*50</f>
        <v>5133.3333332049997</v>
      </c>
      <c r="K26" s="31"/>
      <c r="L26" s="29">
        <f t="shared" si="4"/>
        <v>0</v>
      </c>
    </row>
    <row r="27" spans="2:16" ht="15.75" customHeight="1" x14ac:dyDescent="0.2">
      <c r="B27" s="395"/>
      <c r="C27" s="404"/>
      <c r="D27" s="1" t="s">
        <v>36</v>
      </c>
      <c r="E27" s="24" t="s">
        <v>44</v>
      </c>
      <c r="F27" s="25">
        <v>50</v>
      </c>
      <c r="G27" s="26">
        <v>0.89</v>
      </c>
      <c r="H27" s="27">
        <v>113.3333333305</v>
      </c>
      <c r="I27" s="28">
        <f t="shared" si="5"/>
        <v>5666.6666665249995</v>
      </c>
      <c r="K27" s="31"/>
      <c r="L27" s="29">
        <f t="shared" si="4"/>
        <v>0</v>
      </c>
    </row>
    <row r="28" spans="2:16" ht="15.75" customHeight="1" x14ac:dyDescent="0.2">
      <c r="B28" s="395"/>
      <c r="C28" s="404"/>
      <c r="D28" s="1" t="s">
        <v>37</v>
      </c>
      <c r="E28" s="24" t="s">
        <v>17</v>
      </c>
      <c r="F28" s="25">
        <v>50</v>
      </c>
      <c r="G28" s="26">
        <v>1.125</v>
      </c>
      <c r="H28" s="27">
        <v>162.66666666259999</v>
      </c>
      <c r="I28" s="28">
        <f t="shared" si="5"/>
        <v>8133.33333313</v>
      </c>
      <c r="K28" s="31"/>
      <c r="L28" s="29">
        <f t="shared" si="4"/>
        <v>0</v>
      </c>
    </row>
    <row r="29" spans="2:16" ht="15.75" customHeight="1" x14ac:dyDescent="0.2">
      <c r="B29" s="395"/>
      <c r="C29" s="404"/>
      <c r="D29" s="1" t="s">
        <v>38</v>
      </c>
      <c r="E29" s="24" t="s">
        <v>45</v>
      </c>
      <c r="F29" s="25">
        <v>50</v>
      </c>
      <c r="G29" s="26">
        <v>1.345</v>
      </c>
      <c r="H29" s="27">
        <v>201.3333333283</v>
      </c>
      <c r="I29" s="28">
        <f t="shared" si="5"/>
        <v>10066.666666415</v>
      </c>
      <c r="K29" s="31"/>
      <c r="L29" s="29">
        <f t="shared" si="4"/>
        <v>0</v>
      </c>
    </row>
    <row r="30" spans="2:16" ht="15.75" customHeight="1" x14ac:dyDescent="0.2">
      <c r="B30" s="395"/>
      <c r="C30" s="404"/>
      <c r="D30" s="1" t="s">
        <v>39</v>
      </c>
      <c r="E30" s="24" t="s">
        <v>46</v>
      </c>
      <c r="F30" s="25">
        <v>50</v>
      </c>
      <c r="G30" s="26">
        <v>1.59</v>
      </c>
      <c r="H30" s="27">
        <v>203.99999999489998</v>
      </c>
      <c r="I30" s="28">
        <f t="shared" si="5"/>
        <v>10199.999999745</v>
      </c>
      <c r="K30" s="31"/>
      <c r="L30" s="29">
        <f t="shared" si="4"/>
        <v>0</v>
      </c>
    </row>
    <row r="31" spans="2:16" ht="15.75" customHeight="1" x14ac:dyDescent="0.2">
      <c r="B31" s="395"/>
      <c r="C31" s="404"/>
      <c r="D31" s="1" t="s">
        <v>40</v>
      </c>
      <c r="E31" s="24" t="s">
        <v>32</v>
      </c>
      <c r="F31" s="25">
        <v>50</v>
      </c>
      <c r="G31" s="26">
        <v>1.8</v>
      </c>
      <c r="H31" s="27">
        <v>281.33333332629996</v>
      </c>
      <c r="I31" s="28">
        <f t="shared" si="5"/>
        <v>14066.666666314999</v>
      </c>
      <c r="K31" s="31"/>
      <c r="L31" s="29">
        <f t="shared" si="4"/>
        <v>0</v>
      </c>
    </row>
    <row r="32" spans="2:16" ht="15.75" customHeight="1" x14ac:dyDescent="0.2">
      <c r="B32" s="395"/>
      <c r="C32" s="404"/>
      <c r="D32" s="1" t="s">
        <v>41</v>
      </c>
      <c r="E32" s="24" t="s">
        <v>47</v>
      </c>
      <c r="F32" s="25">
        <v>50</v>
      </c>
      <c r="G32" s="26">
        <v>2.1399999999999997</v>
      </c>
      <c r="H32" s="27">
        <v>374.66666665729997</v>
      </c>
      <c r="I32" s="28">
        <f t="shared" si="5"/>
        <v>18733.333332864997</v>
      </c>
      <c r="K32" s="31"/>
      <c r="L32" s="29">
        <f t="shared" si="4"/>
        <v>0</v>
      </c>
    </row>
    <row r="33" spans="2:12" ht="15.75" customHeight="1" x14ac:dyDescent="0.2">
      <c r="B33" s="395"/>
      <c r="C33" s="404"/>
      <c r="D33" s="1" t="s">
        <v>42</v>
      </c>
      <c r="E33" s="24" t="s">
        <v>1</v>
      </c>
      <c r="F33" s="25">
        <v>50</v>
      </c>
      <c r="G33" s="26">
        <v>2.21</v>
      </c>
      <c r="H33" s="27">
        <v>379.99999999049999</v>
      </c>
      <c r="I33" s="28">
        <f t="shared" si="5"/>
        <v>18999.999999525</v>
      </c>
      <c r="K33" s="31"/>
      <c r="L33" s="29">
        <f t="shared" si="4"/>
        <v>0</v>
      </c>
    </row>
    <row r="34" spans="2:12" ht="15.75" customHeight="1" thickBot="1" x14ac:dyDescent="0.25">
      <c r="B34" s="396"/>
      <c r="C34" s="405"/>
      <c r="D34" s="3" t="s">
        <v>43</v>
      </c>
      <c r="E34" s="32" t="s">
        <v>48</v>
      </c>
      <c r="F34" s="33">
        <v>50</v>
      </c>
      <c r="G34" s="34">
        <v>2.36</v>
      </c>
      <c r="H34" s="35">
        <v>385.3333333237</v>
      </c>
      <c r="I34" s="36">
        <f t="shared" si="5"/>
        <v>19266.666666184999</v>
      </c>
      <c r="K34" s="39"/>
      <c r="L34" s="37">
        <f t="shared" si="4"/>
        <v>0</v>
      </c>
    </row>
    <row r="35" spans="2:12" ht="15" x14ac:dyDescent="0.2">
      <c r="D35" s="401" t="s">
        <v>134</v>
      </c>
      <c r="E35" s="401"/>
      <c r="F35" s="401"/>
      <c r="G35" s="401"/>
      <c r="H35" s="401"/>
      <c r="I35" s="401"/>
      <c r="K35" s="40">
        <f>SUM(K25:K34)</f>
        <v>0</v>
      </c>
      <c r="L35" s="41">
        <f>SUM(L25:L34)</f>
        <v>0</v>
      </c>
    </row>
    <row r="36" spans="2:12" ht="15" x14ac:dyDescent="0.2">
      <c r="D36" s="402" t="s">
        <v>111</v>
      </c>
      <c r="E36" s="402"/>
      <c r="F36" s="402"/>
      <c r="G36" s="402"/>
      <c r="H36" s="402"/>
      <c r="I36" s="402"/>
      <c r="K36" s="42" t="s">
        <v>82</v>
      </c>
      <c r="L36" s="29">
        <f>L35*21%</f>
        <v>0</v>
      </c>
    </row>
    <row r="37" spans="2:12" ht="15.75" thickBot="1" x14ac:dyDescent="0.25">
      <c r="D37" s="43"/>
      <c r="E37" s="43"/>
      <c r="F37" s="43"/>
      <c r="G37" s="43"/>
      <c r="H37" s="43"/>
      <c r="I37" s="43"/>
      <c r="K37" s="44" t="s">
        <v>83</v>
      </c>
      <c r="L37" s="45">
        <f>SUM(L35:L36)</f>
        <v>0</v>
      </c>
    </row>
  </sheetData>
  <sheetProtection algorithmName="SHA-512" hashValue="cyX15hRrToM7/M0xJPWbs9eu6x+VK928JkAAMa06OywF/y/WkjWQWtnHtKyI9Bkj4LnbRFA2ZVSxxXFBuFCTdw==" saltValue="N/gPuEfQPxobIkrK3b8cZA==" spinCount="100000" sheet="1" objects="1" scenarios="1"/>
  <protectedRanges>
    <protectedRange sqref="N7:O17" name="Modificable Oro o Plata"/>
    <protectedRange sqref="K25:K34" name="Modificable Disco Oro y Plata"/>
  </protectedRanges>
  <mergeCells count="18">
    <mergeCell ref="D35:I35"/>
    <mergeCell ref="D36:I36"/>
    <mergeCell ref="K5:L5"/>
    <mergeCell ref="K23:L23"/>
    <mergeCell ref="E6:F6"/>
    <mergeCell ref="C23:E23"/>
    <mergeCell ref="H23:I23"/>
    <mergeCell ref="E24:F24"/>
    <mergeCell ref="D18:I18"/>
    <mergeCell ref="D19:I19"/>
    <mergeCell ref="C22:I22"/>
    <mergeCell ref="B25:B34"/>
    <mergeCell ref="C25:C34"/>
    <mergeCell ref="C4:I4"/>
    <mergeCell ref="C5:E5"/>
    <mergeCell ref="H5:I5"/>
    <mergeCell ref="B7:B17"/>
    <mergeCell ref="C7:C17"/>
  </mergeCells>
  <conditionalFormatting sqref="K7:K17">
    <cfRule type="cellIs" dxfId="1" priority="1" operator="equal">
      <formula>0</formula>
    </cfRule>
  </conditionalFormatting>
  <printOptions horizontalCentered="1"/>
  <pageMargins left="0.25" right="0.25" top="0.75" bottom="0.75" header="0.3" footer="0.3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18"/>
  <sheetViews>
    <sheetView showGridLines="0" zoomScale="110" zoomScaleNormal="110" workbookViewId="0">
      <selection activeCell="F13" sqref="F13"/>
    </sheetView>
  </sheetViews>
  <sheetFormatPr baseColWidth="10" defaultRowHeight="14.25" x14ac:dyDescent="0.2"/>
  <cols>
    <col min="1" max="1" width="4.1640625" style="75" customWidth="1"/>
    <col min="2" max="2" width="23.5" style="75" customWidth="1"/>
    <col min="3" max="3" width="47" style="75" customWidth="1"/>
    <col min="4" max="4" width="2.5" style="75" customWidth="1"/>
    <col min="5" max="5" width="17" style="75" customWidth="1"/>
    <col min="6" max="6" width="24.33203125" style="75" customWidth="1"/>
    <col min="7" max="7" width="4.1640625" style="75" customWidth="1"/>
    <col min="8" max="238" width="12" style="75"/>
    <col min="239" max="239" width="1.5" style="75" customWidth="1"/>
    <col min="240" max="240" width="11.6640625" style="75" customWidth="1"/>
    <col min="241" max="241" width="12" style="75" customWidth="1"/>
    <col min="242" max="242" width="53.5" style="75" customWidth="1"/>
    <col min="243" max="243" width="2.5" style="75" customWidth="1"/>
    <col min="244" max="244" width="13" style="75" customWidth="1"/>
    <col min="245" max="245" width="23.5" style="75" customWidth="1"/>
    <col min="246" max="246" width="2.83203125" style="75" customWidth="1"/>
    <col min="247" max="494" width="12" style="75"/>
    <col min="495" max="495" width="1.5" style="75" customWidth="1"/>
    <col min="496" max="496" width="11.6640625" style="75" customWidth="1"/>
    <col min="497" max="497" width="12" style="75" customWidth="1"/>
    <col min="498" max="498" width="53.5" style="75" customWidth="1"/>
    <col min="499" max="499" width="2.5" style="75" customWidth="1"/>
    <col min="500" max="500" width="13" style="75" customWidth="1"/>
    <col min="501" max="501" width="23.5" style="75" customWidth="1"/>
    <col min="502" max="502" width="2.83203125" style="75" customWidth="1"/>
    <col min="503" max="750" width="12" style="75"/>
    <col min="751" max="751" width="1.5" style="75" customWidth="1"/>
    <col min="752" max="752" width="11.6640625" style="75" customWidth="1"/>
    <col min="753" max="753" width="12" style="75" customWidth="1"/>
    <col min="754" max="754" width="53.5" style="75" customWidth="1"/>
    <col min="755" max="755" width="2.5" style="75" customWidth="1"/>
    <col min="756" max="756" width="13" style="75" customWidth="1"/>
    <col min="757" max="757" width="23.5" style="75" customWidth="1"/>
    <col min="758" max="758" width="2.83203125" style="75" customWidth="1"/>
    <col min="759" max="1006" width="12" style="75"/>
    <col min="1007" max="1007" width="1.5" style="75" customWidth="1"/>
    <col min="1008" max="1008" width="11.6640625" style="75" customWidth="1"/>
    <col min="1009" max="1009" width="12" style="75" customWidth="1"/>
    <col min="1010" max="1010" width="53.5" style="75" customWidth="1"/>
    <col min="1011" max="1011" width="2.5" style="75" customWidth="1"/>
    <col min="1012" max="1012" width="13" style="75" customWidth="1"/>
    <col min="1013" max="1013" width="23.5" style="75" customWidth="1"/>
    <col min="1014" max="1014" width="2.83203125" style="75" customWidth="1"/>
    <col min="1015" max="1262" width="12" style="75"/>
    <col min="1263" max="1263" width="1.5" style="75" customWidth="1"/>
    <col min="1264" max="1264" width="11.6640625" style="75" customWidth="1"/>
    <col min="1265" max="1265" width="12" style="75" customWidth="1"/>
    <col min="1266" max="1266" width="53.5" style="75" customWidth="1"/>
    <col min="1267" max="1267" width="2.5" style="75" customWidth="1"/>
    <col min="1268" max="1268" width="13" style="75" customWidth="1"/>
    <col min="1269" max="1269" width="23.5" style="75" customWidth="1"/>
    <col min="1270" max="1270" width="2.83203125" style="75" customWidth="1"/>
    <col min="1271" max="1518" width="12" style="75"/>
    <col min="1519" max="1519" width="1.5" style="75" customWidth="1"/>
    <col min="1520" max="1520" width="11.6640625" style="75" customWidth="1"/>
    <col min="1521" max="1521" width="12" style="75" customWidth="1"/>
    <col min="1522" max="1522" width="53.5" style="75" customWidth="1"/>
    <col min="1523" max="1523" width="2.5" style="75" customWidth="1"/>
    <col min="1524" max="1524" width="13" style="75" customWidth="1"/>
    <col min="1525" max="1525" width="23.5" style="75" customWidth="1"/>
    <col min="1526" max="1526" width="2.83203125" style="75" customWidth="1"/>
    <col min="1527" max="1774" width="12" style="75"/>
    <col min="1775" max="1775" width="1.5" style="75" customWidth="1"/>
    <col min="1776" max="1776" width="11.6640625" style="75" customWidth="1"/>
    <col min="1777" max="1777" width="12" style="75" customWidth="1"/>
    <col min="1778" max="1778" width="53.5" style="75" customWidth="1"/>
    <col min="1779" max="1779" width="2.5" style="75" customWidth="1"/>
    <col min="1780" max="1780" width="13" style="75" customWidth="1"/>
    <col min="1781" max="1781" width="23.5" style="75" customWidth="1"/>
    <col min="1782" max="1782" width="2.83203125" style="75" customWidth="1"/>
    <col min="1783" max="2030" width="12" style="75"/>
    <col min="2031" max="2031" width="1.5" style="75" customWidth="1"/>
    <col min="2032" max="2032" width="11.6640625" style="75" customWidth="1"/>
    <col min="2033" max="2033" width="12" style="75" customWidth="1"/>
    <col min="2034" max="2034" width="53.5" style="75" customWidth="1"/>
    <col min="2035" max="2035" width="2.5" style="75" customWidth="1"/>
    <col min="2036" max="2036" width="13" style="75" customWidth="1"/>
    <col min="2037" max="2037" width="23.5" style="75" customWidth="1"/>
    <col min="2038" max="2038" width="2.83203125" style="75" customWidth="1"/>
    <col min="2039" max="2286" width="12" style="75"/>
    <col min="2287" max="2287" width="1.5" style="75" customWidth="1"/>
    <col min="2288" max="2288" width="11.6640625" style="75" customWidth="1"/>
    <col min="2289" max="2289" width="12" style="75" customWidth="1"/>
    <col min="2290" max="2290" width="53.5" style="75" customWidth="1"/>
    <col min="2291" max="2291" width="2.5" style="75" customWidth="1"/>
    <col min="2292" max="2292" width="13" style="75" customWidth="1"/>
    <col min="2293" max="2293" width="23.5" style="75" customWidth="1"/>
    <col min="2294" max="2294" width="2.83203125" style="75" customWidth="1"/>
    <col min="2295" max="2542" width="12" style="75"/>
    <col min="2543" max="2543" width="1.5" style="75" customWidth="1"/>
    <col min="2544" max="2544" width="11.6640625" style="75" customWidth="1"/>
    <col min="2545" max="2545" width="12" style="75" customWidth="1"/>
    <col min="2546" max="2546" width="53.5" style="75" customWidth="1"/>
    <col min="2547" max="2547" width="2.5" style="75" customWidth="1"/>
    <col min="2548" max="2548" width="13" style="75" customWidth="1"/>
    <col min="2549" max="2549" width="23.5" style="75" customWidth="1"/>
    <col min="2550" max="2550" width="2.83203125" style="75" customWidth="1"/>
    <col min="2551" max="2798" width="12" style="75"/>
    <col min="2799" max="2799" width="1.5" style="75" customWidth="1"/>
    <col min="2800" max="2800" width="11.6640625" style="75" customWidth="1"/>
    <col min="2801" max="2801" width="12" style="75" customWidth="1"/>
    <col min="2802" max="2802" width="53.5" style="75" customWidth="1"/>
    <col min="2803" max="2803" width="2.5" style="75" customWidth="1"/>
    <col min="2804" max="2804" width="13" style="75" customWidth="1"/>
    <col min="2805" max="2805" width="23.5" style="75" customWidth="1"/>
    <col min="2806" max="2806" width="2.83203125" style="75" customWidth="1"/>
    <col min="2807" max="3054" width="12" style="75"/>
    <col min="3055" max="3055" width="1.5" style="75" customWidth="1"/>
    <col min="3056" max="3056" width="11.6640625" style="75" customWidth="1"/>
    <col min="3057" max="3057" width="12" style="75" customWidth="1"/>
    <col min="3058" max="3058" width="53.5" style="75" customWidth="1"/>
    <col min="3059" max="3059" width="2.5" style="75" customWidth="1"/>
    <col min="3060" max="3060" width="13" style="75" customWidth="1"/>
    <col min="3061" max="3061" width="23.5" style="75" customWidth="1"/>
    <col min="3062" max="3062" width="2.83203125" style="75" customWidth="1"/>
    <col min="3063" max="3310" width="12" style="75"/>
    <col min="3311" max="3311" width="1.5" style="75" customWidth="1"/>
    <col min="3312" max="3312" width="11.6640625" style="75" customWidth="1"/>
    <col min="3313" max="3313" width="12" style="75" customWidth="1"/>
    <col min="3314" max="3314" width="53.5" style="75" customWidth="1"/>
    <col min="3315" max="3315" width="2.5" style="75" customWidth="1"/>
    <col min="3316" max="3316" width="13" style="75" customWidth="1"/>
    <col min="3317" max="3317" width="23.5" style="75" customWidth="1"/>
    <col min="3318" max="3318" width="2.83203125" style="75" customWidth="1"/>
    <col min="3319" max="3566" width="12" style="75"/>
    <col min="3567" max="3567" width="1.5" style="75" customWidth="1"/>
    <col min="3568" max="3568" width="11.6640625" style="75" customWidth="1"/>
    <col min="3569" max="3569" width="12" style="75" customWidth="1"/>
    <col min="3570" max="3570" width="53.5" style="75" customWidth="1"/>
    <col min="3571" max="3571" width="2.5" style="75" customWidth="1"/>
    <col min="3572" max="3572" width="13" style="75" customWidth="1"/>
    <col min="3573" max="3573" width="23.5" style="75" customWidth="1"/>
    <col min="3574" max="3574" width="2.83203125" style="75" customWidth="1"/>
    <col min="3575" max="3822" width="12" style="75"/>
    <col min="3823" max="3823" width="1.5" style="75" customWidth="1"/>
    <col min="3824" max="3824" width="11.6640625" style="75" customWidth="1"/>
    <col min="3825" max="3825" width="12" style="75" customWidth="1"/>
    <col min="3826" max="3826" width="53.5" style="75" customWidth="1"/>
    <col min="3827" max="3827" width="2.5" style="75" customWidth="1"/>
    <col min="3828" max="3828" width="13" style="75" customWidth="1"/>
    <col min="3829" max="3829" width="23.5" style="75" customWidth="1"/>
    <col min="3830" max="3830" width="2.83203125" style="75" customWidth="1"/>
    <col min="3831" max="4078" width="12" style="75"/>
    <col min="4079" max="4079" width="1.5" style="75" customWidth="1"/>
    <col min="4080" max="4080" width="11.6640625" style="75" customWidth="1"/>
    <col min="4081" max="4081" width="12" style="75" customWidth="1"/>
    <col min="4082" max="4082" width="53.5" style="75" customWidth="1"/>
    <col min="4083" max="4083" width="2.5" style="75" customWidth="1"/>
    <col min="4084" max="4084" width="13" style="75" customWidth="1"/>
    <col min="4085" max="4085" width="23.5" style="75" customWidth="1"/>
    <col min="4086" max="4086" width="2.83203125" style="75" customWidth="1"/>
    <col min="4087" max="4334" width="12" style="75"/>
    <col min="4335" max="4335" width="1.5" style="75" customWidth="1"/>
    <col min="4336" max="4336" width="11.6640625" style="75" customWidth="1"/>
    <col min="4337" max="4337" width="12" style="75" customWidth="1"/>
    <col min="4338" max="4338" width="53.5" style="75" customWidth="1"/>
    <col min="4339" max="4339" width="2.5" style="75" customWidth="1"/>
    <col min="4340" max="4340" width="13" style="75" customWidth="1"/>
    <col min="4341" max="4341" width="23.5" style="75" customWidth="1"/>
    <col min="4342" max="4342" width="2.83203125" style="75" customWidth="1"/>
    <col min="4343" max="4590" width="12" style="75"/>
    <col min="4591" max="4591" width="1.5" style="75" customWidth="1"/>
    <col min="4592" max="4592" width="11.6640625" style="75" customWidth="1"/>
    <col min="4593" max="4593" width="12" style="75" customWidth="1"/>
    <col min="4594" max="4594" width="53.5" style="75" customWidth="1"/>
    <col min="4595" max="4595" width="2.5" style="75" customWidth="1"/>
    <col min="4596" max="4596" width="13" style="75" customWidth="1"/>
    <col min="4597" max="4597" width="23.5" style="75" customWidth="1"/>
    <col min="4598" max="4598" width="2.83203125" style="75" customWidth="1"/>
    <col min="4599" max="4846" width="12" style="75"/>
    <col min="4847" max="4847" width="1.5" style="75" customWidth="1"/>
    <col min="4848" max="4848" width="11.6640625" style="75" customWidth="1"/>
    <col min="4849" max="4849" width="12" style="75" customWidth="1"/>
    <col min="4850" max="4850" width="53.5" style="75" customWidth="1"/>
    <col min="4851" max="4851" width="2.5" style="75" customWidth="1"/>
    <col min="4852" max="4852" width="13" style="75" customWidth="1"/>
    <col min="4853" max="4853" width="23.5" style="75" customWidth="1"/>
    <col min="4854" max="4854" width="2.83203125" style="75" customWidth="1"/>
    <col min="4855" max="5102" width="12" style="75"/>
    <col min="5103" max="5103" width="1.5" style="75" customWidth="1"/>
    <col min="5104" max="5104" width="11.6640625" style="75" customWidth="1"/>
    <col min="5105" max="5105" width="12" style="75" customWidth="1"/>
    <col min="5106" max="5106" width="53.5" style="75" customWidth="1"/>
    <col min="5107" max="5107" width="2.5" style="75" customWidth="1"/>
    <col min="5108" max="5108" width="13" style="75" customWidth="1"/>
    <col min="5109" max="5109" width="23.5" style="75" customWidth="1"/>
    <col min="5110" max="5110" width="2.83203125" style="75" customWidth="1"/>
    <col min="5111" max="5358" width="12" style="75"/>
    <col min="5359" max="5359" width="1.5" style="75" customWidth="1"/>
    <col min="5360" max="5360" width="11.6640625" style="75" customWidth="1"/>
    <col min="5361" max="5361" width="12" style="75" customWidth="1"/>
    <col min="5362" max="5362" width="53.5" style="75" customWidth="1"/>
    <col min="5363" max="5363" width="2.5" style="75" customWidth="1"/>
    <col min="5364" max="5364" width="13" style="75" customWidth="1"/>
    <col min="5365" max="5365" width="23.5" style="75" customWidth="1"/>
    <col min="5366" max="5366" width="2.83203125" style="75" customWidth="1"/>
    <col min="5367" max="5614" width="12" style="75"/>
    <col min="5615" max="5615" width="1.5" style="75" customWidth="1"/>
    <col min="5616" max="5616" width="11.6640625" style="75" customWidth="1"/>
    <col min="5617" max="5617" width="12" style="75" customWidth="1"/>
    <col min="5618" max="5618" width="53.5" style="75" customWidth="1"/>
    <col min="5619" max="5619" width="2.5" style="75" customWidth="1"/>
    <col min="5620" max="5620" width="13" style="75" customWidth="1"/>
    <col min="5621" max="5621" width="23.5" style="75" customWidth="1"/>
    <col min="5622" max="5622" width="2.83203125" style="75" customWidth="1"/>
    <col min="5623" max="5870" width="12" style="75"/>
    <col min="5871" max="5871" width="1.5" style="75" customWidth="1"/>
    <col min="5872" max="5872" width="11.6640625" style="75" customWidth="1"/>
    <col min="5873" max="5873" width="12" style="75" customWidth="1"/>
    <col min="5874" max="5874" width="53.5" style="75" customWidth="1"/>
    <col min="5875" max="5875" width="2.5" style="75" customWidth="1"/>
    <col min="5876" max="5876" width="13" style="75" customWidth="1"/>
    <col min="5877" max="5877" width="23.5" style="75" customWidth="1"/>
    <col min="5878" max="5878" width="2.83203125" style="75" customWidth="1"/>
    <col min="5879" max="6126" width="12" style="75"/>
    <col min="6127" max="6127" width="1.5" style="75" customWidth="1"/>
    <col min="6128" max="6128" width="11.6640625" style="75" customWidth="1"/>
    <col min="6129" max="6129" width="12" style="75" customWidth="1"/>
    <col min="6130" max="6130" width="53.5" style="75" customWidth="1"/>
    <col min="6131" max="6131" width="2.5" style="75" customWidth="1"/>
    <col min="6132" max="6132" width="13" style="75" customWidth="1"/>
    <col min="6133" max="6133" width="23.5" style="75" customWidth="1"/>
    <col min="6134" max="6134" width="2.83203125" style="75" customWidth="1"/>
    <col min="6135" max="6382" width="12" style="75"/>
    <col min="6383" max="6383" width="1.5" style="75" customWidth="1"/>
    <col min="6384" max="6384" width="11.6640625" style="75" customWidth="1"/>
    <col min="6385" max="6385" width="12" style="75" customWidth="1"/>
    <col min="6386" max="6386" width="53.5" style="75" customWidth="1"/>
    <col min="6387" max="6387" width="2.5" style="75" customWidth="1"/>
    <col min="6388" max="6388" width="13" style="75" customWidth="1"/>
    <col min="6389" max="6389" width="23.5" style="75" customWidth="1"/>
    <col min="6390" max="6390" width="2.83203125" style="75" customWidth="1"/>
    <col min="6391" max="6638" width="12" style="75"/>
    <col min="6639" max="6639" width="1.5" style="75" customWidth="1"/>
    <col min="6640" max="6640" width="11.6640625" style="75" customWidth="1"/>
    <col min="6641" max="6641" width="12" style="75" customWidth="1"/>
    <col min="6642" max="6642" width="53.5" style="75" customWidth="1"/>
    <col min="6643" max="6643" width="2.5" style="75" customWidth="1"/>
    <col min="6644" max="6644" width="13" style="75" customWidth="1"/>
    <col min="6645" max="6645" width="23.5" style="75" customWidth="1"/>
    <col min="6646" max="6646" width="2.83203125" style="75" customWidth="1"/>
    <col min="6647" max="6894" width="12" style="75"/>
    <col min="6895" max="6895" width="1.5" style="75" customWidth="1"/>
    <col min="6896" max="6896" width="11.6640625" style="75" customWidth="1"/>
    <col min="6897" max="6897" width="12" style="75" customWidth="1"/>
    <col min="6898" max="6898" width="53.5" style="75" customWidth="1"/>
    <col min="6899" max="6899" width="2.5" style="75" customWidth="1"/>
    <col min="6900" max="6900" width="13" style="75" customWidth="1"/>
    <col min="6901" max="6901" width="23.5" style="75" customWidth="1"/>
    <col min="6902" max="6902" width="2.83203125" style="75" customWidth="1"/>
    <col min="6903" max="7150" width="12" style="75"/>
    <col min="7151" max="7151" width="1.5" style="75" customWidth="1"/>
    <col min="7152" max="7152" width="11.6640625" style="75" customWidth="1"/>
    <col min="7153" max="7153" width="12" style="75" customWidth="1"/>
    <col min="7154" max="7154" width="53.5" style="75" customWidth="1"/>
    <col min="7155" max="7155" width="2.5" style="75" customWidth="1"/>
    <col min="7156" max="7156" width="13" style="75" customWidth="1"/>
    <col min="7157" max="7157" width="23.5" style="75" customWidth="1"/>
    <col min="7158" max="7158" width="2.83203125" style="75" customWidth="1"/>
    <col min="7159" max="7406" width="12" style="75"/>
    <col min="7407" max="7407" width="1.5" style="75" customWidth="1"/>
    <col min="7408" max="7408" width="11.6640625" style="75" customWidth="1"/>
    <col min="7409" max="7409" width="12" style="75" customWidth="1"/>
    <col min="7410" max="7410" width="53.5" style="75" customWidth="1"/>
    <col min="7411" max="7411" width="2.5" style="75" customWidth="1"/>
    <col min="7412" max="7412" width="13" style="75" customWidth="1"/>
    <col min="7413" max="7413" width="23.5" style="75" customWidth="1"/>
    <col min="7414" max="7414" width="2.83203125" style="75" customWidth="1"/>
    <col min="7415" max="7662" width="12" style="75"/>
    <col min="7663" max="7663" width="1.5" style="75" customWidth="1"/>
    <col min="7664" max="7664" width="11.6640625" style="75" customWidth="1"/>
    <col min="7665" max="7665" width="12" style="75" customWidth="1"/>
    <col min="7666" max="7666" width="53.5" style="75" customWidth="1"/>
    <col min="7667" max="7667" width="2.5" style="75" customWidth="1"/>
    <col min="7668" max="7668" width="13" style="75" customWidth="1"/>
    <col min="7669" max="7669" width="23.5" style="75" customWidth="1"/>
    <col min="7670" max="7670" width="2.83203125" style="75" customWidth="1"/>
    <col min="7671" max="7918" width="12" style="75"/>
    <col min="7919" max="7919" width="1.5" style="75" customWidth="1"/>
    <col min="7920" max="7920" width="11.6640625" style="75" customWidth="1"/>
    <col min="7921" max="7921" width="12" style="75" customWidth="1"/>
    <col min="7922" max="7922" width="53.5" style="75" customWidth="1"/>
    <col min="7923" max="7923" width="2.5" style="75" customWidth="1"/>
    <col min="7924" max="7924" width="13" style="75" customWidth="1"/>
    <col min="7925" max="7925" width="23.5" style="75" customWidth="1"/>
    <col min="7926" max="7926" width="2.83203125" style="75" customWidth="1"/>
    <col min="7927" max="8174" width="12" style="75"/>
    <col min="8175" max="8175" width="1.5" style="75" customWidth="1"/>
    <col min="8176" max="8176" width="11.6640625" style="75" customWidth="1"/>
    <col min="8177" max="8177" width="12" style="75" customWidth="1"/>
    <col min="8178" max="8178" width="53.5" style="75" customWidth="1"/>
    <col min="8179" max="8179" width="2.5" style="75" customWidth="1"/>
    <col min="8180" max="8180" width="13" style="75" customWidth="1"/>
    <col min="8181" max="8181" width="23.5" style="75" customWidth="1"/>
    <col min="8182" max="8182" width="2.83203125" style="75" customWidth="1"/>
    <col min="8183" max="8430" width="12" style="75"/>
    <col min="8431" max="8431" width="1.5" style="75" customWidth="1"/>
    <col min="8432" max="8432" width="11.6640625" style="75" customWidth="1"/>
    <col min="8433" max="8433" width="12" style="75" customWidth="1"/>
    <col min="8434" max="8434" width="53.5" style="75" customWidth="1"/>
    <col min="8435" max="8435" width="2.5" style="75" customWidth="1"/>
    <col min="8436" max="8436" width="13" style="75" customWidth="1"/>
    <col min="8437" max="8437" width="23.5" style="75" customWidth="1"/>
    <col min="8438" max="8438" width="2.83203125" style="75" customWidth="1"/>
    <col min="8439" max="8686" width="12" style="75"/>
    <col min="8687" max="8687" width="1.5" style="75" customWidth="1"/>
    <col min="8688" max="8688" width="11.6640625" style="75" customWidth="1"/>
    <col min="8689" max="8689" width="12" style="75" customWidth="1"/>
    <col min="8690" max="8690" width="53.5" style="75" customWidth="1"/>
    <col min="8691" max="8691" width="2.5" style="75" customWidth="1"/>
    <col min="8692" max="8692" width="13" style="75" customWidth="1"/>
    <col min="8693" max="8693" width="23.5" style="75" customWidth="1"/>
    <col min="8694" max="8694" width="2.83203125" style="75" customWidth="1"/>
    <col min="8695" max="8942" width="12" style="75"/>
    <col min="8943" max="8943" width="1.5" style="75" customWidth="1"/>
    <col min="8944" max="8944" width="11.6640625" style="75" customWidth="1"/>
    <col min="8945" max="8945" width="12" style="75" customWidth="1"/>
    <col min="8946" max="8946" width="53.5" style="75" customWidth="1"/>
    <col min="8947" max="8947" width="2.5" style="75" customWidth="1"/>
    <col min="8948" max="8948" width="13" style="75" customWidth="1"/>
    <col min="8949" max="8949" width="23.5" style="75" customWidth="1"/>
    <col min="8950" max="8950" width="2.83203125" style="75" customWidth="1"/>
    <col min="8951" max="9198" width="12" style="75"/>
    <col min="9199" max="9199" width="1.5" style="75" customWidth="1"/>
    <col min="9200" max="9200" width="11.6640625" style="75" customWidth="1"/>
    <col min="9201" max="9201" width="12" style="75" customWidth="1"/>
    <col min="9202" max="9202" width="53.5" style="75" customWidth="1"/>
    <col min="9203" max="9203" width="2.5" style="75" customWidth="1"/>
    <col min="9204" max="9204" width="13" style="75" customWidth="1"/>
    <col min="9205" max="9205" width="23.5" style="75" customWidth="1"/>
    <col min="9206" max="9206" width="2.83203125" style="75" customWidth="1"/>
    <col min="9207" max="9454" width="12" style="75"/>
    <col min="9455" max="9455" width="1.5" style="75" customWidth="1"/>
    <col min="9456" max="9456" width="11.6640625" style="75" customWidth="1"/>
    <col min="9457" max="9457" width="12" style="75" customWidth="1"/>
    <col min="9458" max="9458" width="53.5" style="75" customWidth="1"/>
    <col min="9459" max="9459" width="2.5" style="75" customWidth="1"/>
    <col min="9460" max="9460" width="13" style="75" customWidth="1"/>
    <col min="9461" max="9461" width="23.5" style="75" customWidth="1"/>
    <col min="9462" max="9462" width="2.83203125" style="75" customWidth="1"/>
    <col min="9463" max="9710" width="12" style="75"/>
    <col min="9711" max="9711" width="1.5" style="75" customWidth="1"/>
    <col min="9712" max="9712" width="11.6640625" style="75" customWidth="1"/>
    <col min="9713" max="9713" width="12" style="75" customWidth="1"/>
    <col min="9714" max="9714" width="53.5" style="75" customWidth="1"/>
    <col min="9715" max="9715" width="2.5" style="75" customWidth="1"/>
    <col min="9716" max="9716" width="13" style="75" customWidth="1"/>
    <col min="9717" max="9717" width="23.5" style="75" customWidth="1"/>
    <col min="9718" max="9718" width="2.83203125" style="75" customWidth="1"/>
    <col min="9719" max="9966" width="12" style="75"/>
    <col min="9967" max="9967" width="1.5" style="75" customWidth="1"/>
    <col min="9968" max="9968" width="11.6640625" style="75" customWidth="1"/>
    <col min="9969" max="9969" width="12" style="75" customWidth="1"/>
    <col min="9970" max="9970" width="53.5" style="75" customWidth="1"/>
    <col min="9971" max="9971" width="2.5" style="75" customWidth="1"/>
    <col min="9972" max="9972" width="13" style="75" customWidth="1"/>
    <col min="9973" max="9973" width="23.5" style="75" customWidth="1"/>
    <col min="9974" max="9974" width="2.83203125" style="75" customWidth="1"/>
    <col min="9975" max="10222" width="12" style="75"/>
    <col min="10223" max="10223" width="1.5" style="75" customWidth="1"/>
    <col min="10224" max="10224" width="11.6640625" style="75" customWidth="1"/>
    <col min="10225" max="10225" width="12" style="75" customWidth="1"/>
    <col min="10226" max="10226" width="53.5" style="75" customWidth="1"/>
    <col min="10227" max="10227" width="2.5" style="75" customWidth="1"/>
    <col min="10228" max="10228" width="13" style="75" customWidth="1"/>
    <col min="10229" max="10229" width="23.5" style="75" customWidth="1"/>
    <col min="10230" max="10230" width="2.83203125" style="75" customWidth="1"/>
    <col min="10231" max="10478" width="12" style="75"/>
    <col min="10479" max="10479" width="1.5" style="75" customWidth="1"/>
    <col min="10480" max="10480" width="11.6640625" style="75" customWidth="1"/>
    <col min="10481" max="10481" width="12" style="75" customWidth="1"/>
    <col min="10482" max="10482" width="53.5" style="75" customWidth="1"/>
    <col min="10483" max="10483" width="2.5" style="75" customWidth="1"/>
    <col min="10484" max="10484" width="13" style="75" customWidth="1"/>
    <col min="10485" max="10485" width="23.5" style="75" customWidth="1"/>
    <col min="10486" max="10486" width="2.83203125" style="75" customWidth="1"/>
    <col min="10487" max="10734" width="12" style="75"/>
    <col min="10735" max="10735" width="1.5" style="75" customWidth="1"/>
    <col min="10736" max="10736" width="11.6640625" style="75" customWidth="1"/>
    <col min="10737" max="10737" width="12" style="75" customWidth="1"/>
    <col min="10738" max="10738" width="53.5" style="75" customWidth="1"/>
    <col min="10739" max="10739" width="2.5" style="75" customWidth="1"/>
    <col min="10740" max="10740" width="13" style="75" customWidth="1"/>
    <col min="10741" max="10741" width="23.5" style="75" customWidth="1"/>
    <col min="10742" max="10742" width="2.83203125" style="75" customWidth="1"/>
    <col min="10743" max="10990" width="12" style="75"/>
    <col min="10991" max="10991" width="1.5" style="75" customWidth="1"/>
    <col min="10992" max="10992" width="11.6640625" style="75" customWidth="1"/>
    <col min="10993" max="10993" width="12" style="75" customWidth="1"/>
    <col min="10994" max="10994" width="53.5" style="75" customWidth="1"/>
    <col min="10995" max="10995" width="2.5" style="75" customWidth="1"/>
    <col min="10996" max="10996" width="13" style="75" customWidth="1"/>
    <col min="10997" max="10997" width="23.5" style="75" customWidth="1"/>
    <col min="10998" max="10998" width="2.83203125" style="75" customWidth="1"/>
    <col min="10999" max="11246" width="12" style="75"/>
    <col min="11247" max="11247" width="1.5" style="75" customWidth="1"/>
    <col min="11248" max="11248" width="11.6640625" style="75" customWidth="1"/>
    <col min="11249" max="11249" width="12" style="75" customWidth="1"/>
    <col min="11250" max="11250" width="53.5" style="75" customWidth="1"/>
    <col min="11251" max="11251" width="2.5" style="75" customWidth="1"/>
    <col min="11252" max="11252" width="13" style="75" customWidth="1"/>
    <col min="11253" max="11253" width="23.5" style="75" customWidth="1"/>
    <col min="11254" max="11254" width="2.83203125" style="75" customWidth="1"/>
    <col min="11255" max="11502" width="12" style="75"/>
    <col min="11503" max="11503" width="1.5" style="75" customWidth="1"/>
    <col min="11504" max="11504" width="11.6640625" style="75" customWidth="1"/>
    <col min="11505" max="11505" width="12" style="75" customWidth="1"/>
    <col min="11506" max="11506" width="53.5" style="75" customWidth="1"/>
    <col min="11507" max="11507" width="2.5" style="75" customWidth="1"/>
    <col min="11508" max="11508" width="13" style="75" customWidth="1"/>
    <col min="11509" max="11509" width="23.5" style="75" customWidth="1"/>
    <col min="11510" max="11510" width="2.83203125" style="75" customWidth="1"/>
    <col min="11511" max="11758" width="12" style="75"/>
    <col min="11759" max="11759" width="1.5" style="75" customWidth="1"/>
    <col min="11760" max="11760" width="11.6640625" style="75" customWidth="1"/>
    <col min="11761" max="11761" width="12" style="75" customWidth="1"/>
    <col min="11762" max="11762" width="53.5" style="75" customWidth="1"/>
    <col min="11763" max="11763" width="2.5" style="75" customWidth="1"/>
    <col min="11764" max="11764" width="13" style="75" customWidth="1"/>
    <col min="11765" max="11765" width="23.5" style="75" customWidth="1"/>
    <col min="11766" max="11766" width="2.83203125" style="75" customWidth="1"/>
    <col min="11767" max="12014" width="12" style="75"/>
    <col min="12015" max="12015" width="1.5" style="75" customWidth="1"/>
    <col min="12016" max="12016" width="11.6640625" style="75" customWidth="1"/>
    <col min="12017" max="12017" width="12" style="75" customWidth="1"/>
    <col min="12018" max="12018" width="53.5" style="75" customWidth="1"/>
    <col min="12019" max="12019" width="2.5" style="75" customWidth="1"/>
    <col min="12020" max="12020" width="13" style="75" customWidth="1"/>
    <col min="12021" max="12021" width="23.5" style="75" customWidth="1"/>
    <col min="12022" max="12022" width="2.83203125" style="75" customWidth="1"/>
    <col min="12023" max="12270" width="12" style="75"/>
    <col min="12271" max="12271" width="1.5" style="75" customWidth="1"/>
    <col min="12272" max="12272" width="11.6640625" style="75" customWidth="1"/>
    <col min="12273" max="12273" width="12" style="75" customWidth="1"/>
    <col min="12274" max="12274" width="53.5" style="75" customWidth="1"/>
    <col min="12275" max="12275" width="2.5" style="75" customWidth="1"/>
    <col min="12276" max="12276" width="13" style="75" customWidth="1"/>
    <col min="12277" max="12277" width="23.5" style="75" customWidth="1"/>
    <col min="12278" max="12278" width="2.83203125" style="75" customWidth="1"/>
    <col min="12279" max="12526" width="12" style="75"/>
    <col min="12527" max="12527" width="1.5" style="75" customWidth="1"/>
    <col min="12528" max="12528" width="11.6640625" style="75" customWidth="1"/>
    <col min="12529" max="12529" width="12" style="75" customWidth="1"/>
    <col min="12530" max="12530" width="53.5" style="75" customWidth="1"/>
    <col min="12531" max="12531" width="2.5" style="75" customWidth="1"/>
    <col min="12532" max="12532" width="13" style="75" customWidth="1"/>
    <col min="12533" max="12533" width="23.5" style="75" customWidth="1"/>
    <col min="12534" max="12534" width="2.83203125" style="75" customWidth="1"/>
    <col min="12535" max="12782" width="12" style="75"/>
    <col min="12783" max="12783" width="1.5" style="75" customWidth="1"/>
    <col min="12784" max="12784" width="11.6640625" style="75" customWidth="1"/>
    <col min="12785" max="12785" width="12" style="75" customWidth="1"/>
    <col min="12786" max="12786" width="53.5" style="75" customWidth="1"/>
    <col min="12787" max="12787" width="2.5" style="75" customWidth="1"/>
    <col min="12788" max="12788" width="13" style="75" customWidth="1"/>
    <col min="12789" max="12789" width="23.5" style="75" customWidth="1"/>
    <col min="12790" max="12790" width="2.83203125" style="75" customWidth="1"/>
    <col min="12791" max="13038" width="12" style="75"/>
    <col min="13039" max="13039" width="1.5" style="75" customWidth="1"/>
    <col min="13040" max="13040" width="11.6640625" style="75" customWidth="1"/>
    <col min="13041" max="13041" width="12" style="75" customWidth="1"/>
    <col min="13042" max="13042" width="53.5" style="75" customWidth="1"/>
    <col min="13043" max="13043" width="2.5" style="75" customWidth="1"/>
    <col min="13044" max="13044" width="13" style="75" customWidth="1"/>
    <col min="13045" max="13045" width="23.5" style="75" customWidth="1"/>
    <col min="13046" max="13046" width="2.83203125" style="75" customWidth="1"/>
    <col min="13047" max="13294" width="12" style="75"/>
    <col min="13295" max="13295" width="1.5" style="75" customWidth="1"/>
    <col min="13296" max="13296" width="11.6640625" style="75" customWidth="1"/>
    <col min="13297" max="13297" width="12" style="75" customWidth="1"/>
    <col min="13298" max="13298" width="53.5" style="75" customWidth="1"/>
    <col min="13299" max="13299" width="2.5" style="75" customWidth="1"/>
    <col min="13300" max="13300" width="13" style="75" customWidth="1"/>
    <col min="13301" max="13301" width="23.5" style="75" customWidth="1"/>
    <col min="13302" max="13302" width="2.83203125" style="75" customWidth="1"/>
    <col min="13303" max="13550" width="12" style="75"/>
    <col min="13551" max="13551" width="1.5" style="75" customWidth="1"/>
    <col min="13552" max="13552" width="11.6640625" style="75" customWidth="1"/>
    <col min="13553" max="13553" width="12" style="75" customWidth="1"/>
    <col min="13554" max="13554" width="53.5" style="75" customWidth="1"/>
    <col min="13555" max="13555" width="2.5" style="75" customWidth="1"/>
    <col min="13556" max="13556" width="13" style="75" customWidth="1"/>
    <col min="13557" max="13557" width="23.5" style="75" customWidth="1"/>
    <col min="13558" max="13558" width="2.83203125" style="75" customWidth="1"/>
    <col min="13559" max="13806" width="12" style="75"/>
    <col min="13807" max="13807" width="1.5" style="75" customWidth="1"/>
    <col min="13808" max="13808" width="11.6640625" style="75" customWidth="1"/>
    <col min="13809" max="13809" width="12" style="75" customWidth="1"/>
    <col min="13810" max="13810" width="53.5" style="75" customWidth="1"/>
    <col min="13811" max="13811" width="2.5" style="75" customWidth="1"/>
    <col min="13812" max="13812" width="13" style="75" customWidth="1"/>
    <col min="13813" max="13813" width="23.5" style="75" customWidth="1"/>
    <col min="13814" max="13814" width="2.83203125" style="75" customWidth="1"/>
    <col min="13815" max="14062" width="12" style="75"/>
    <col min="14063" max="14063" width="1.5" style="75" customWidth="1"/>
    <col min="14064" max="14064" width="11.6640625" style="75" customWidth="1"/>
    <col min="14065" max="14065" width="12" style="75" customWidth="1"/>
    <col min="14066" max="14066" width="53.5" style="75" customWidth="1"/>
    <col min="14067" max="14067" width="2.5" style="75" customWidth="1"/>
    <col min="14068" max="14068" width="13" style="75" customWidth="1"/>
    <col min="14069" max="14069" width="23.5" style="75" customWidth="1"/>
    <col min="14070" max="14070" width="2.83203125" style="75" customWidth="1"/>
    <col min="14071" max="14318" width="12" style="75"/>
    <col min="14319" max="14319" width="1.5" style="75" customWidth="1"/>
    <col min="14320" max="14320" width="11.6640625" style="75" customWidth="1"/>
    <col min="14321" max="14321" width="12" style="75" customWidth="1"/>
    <col min="14322" max="14322" width="53.5" style="75" customWidth="1"/>
    <col min="14323" max="14323" width="2.5" style="75" customWidth="1"/>
    <col min="14324" max="14324" width="13" style="75" customWidth="1"/>
    <col min="14325" max="14325" width="23.5" style="75" customWidth="1"/>
    <col min="14326" max="14326" width="2.83203125" style="75" customWidth="1"/>
    <col min="14327" max="14574" width="12" style="75"/>
    <col min="14575" max="14575" width="1.5" style="75" customWidth="1"/>
    <col min="14576" max="14576" width="11.6640625" style="75" customWidth="1"/>
    <col min="14577" max="14577" width="12" style="75" customWidth="1"/>
    <col min="14578" max="14578" width="53.5" style="75" customWidth="1"/>
    <col min="14579" max="14579" width="2.5" style="75" customWidth="1"/>
    <col min="14580" max="14580" width="13" style="75" customWidth="1"/>
    <col min="14581" max="14581" width="23.5" style="75" customWidth="1"/>
    <col min="14582" max="14582" width="2.83203125" style="75" customWidth="1"/>
    <col min="14583" max="14830" width="12" style="75"/>
    <col min="14831" max="14831" width="1.5" style="75" customWidth="1"/>
    <col min="14832" max="14832" width="11.6640625" style="75" customWidth="1"/>
    <col min="14833" max="14833" width="12" style="75" customWidth="1"/>
    <col min="14834" max="14834" width="53.5" style="75" customWidth="1"/>
    <col min="14835" max="14835" width="2.5" style="75" customWidth="1"/>
    <col min="14836" max="14836" width="13" style="75" customWidth="1"/>
    <col min="14837" max="14837" width="23.5" style="75" customWidth="1"/>
    <col min="14838" max="14838" width="2.83203125" style="75" customWidth="1"/>
    <col min="14839" max="15086" width="12" style="75"/>
    <col min="15087" max="15087" width="1.5" style="75" customWidth="1"/>
    <col min="15088" max="15088" width="11.6640625" style="75" customWidth="1"/>
    <col min="15089" max="15089" width="12" style="75" customWidth="1"/>
    <col min="15090" max="15090" width="53.5" style="75" customWidth="1"/>
    <col min="15091" max="15091" width="2.5" style="75" customWidth="1"/>
    <col min="15092" max="15092" width="13" style="75" customWidth="1"/>
    <col min="15093" max="15093" width="23.5" style="75" customWidth="1"/>
    <col min="15094" max="15094" width="2.83203125" style="75" customWidth="1"/>
    <col min="15095" max="15342" width="12" style="75"/>
    <col min="15343" max="15343" width="1.5" style="75" customWidth="1"/>
    <col min="15344" max="15344" width="11.6640625" style="75" customWidth="1"/>
    <col min="15345" max="15345" width="12" style="75" customWidth="1"/>
    <col min="15346" max="15346" width="53.5" style="75" customWidth="1"/>
    <col min="15347" max="15347" width="2.5" style="75" customWidth="1"/>
    <col min="15348" max="15348" width="13" style="75" customWidth="1"/>
    <col min="15349" max="15349" width="23.5" style="75" customWidth="1"/>
    <col min="15350" max="15350" width="2.83203125" style="75" customWidth="1"/>
    <col min="15351" max="15598" width="12" style="75"/>
    <col min="15599" max="15599" width="1.5" style="75" customWidth="1"/>
    <col min="15600" max="15600" width="11.6640625" style="75" customWidth="1"/>
    <col min="15601" max="15601" width="12" style="75" customWidth="1"/>
    <col min="15602" max="15602" width="53.5" style="75" customWidth="1"/>
    <col min="15603" max="15603" width="2.5" style="75" customWidth="1"/>
    <col min="15604" max="15604" width="13" style="75" customWidth="1"/>
    <col min="15605" max="15605" width="23.5" style="75" customWidth="1"/>
    <col min="15606" max="15606" width="2.83203125" style="75" customWidth="1"/>
    <col min="15607" max="15854" width="12" style="75"/>
    <col min="15855" max="15855" width="1.5" style="75" customWidth="1"/>
    <col min="15856" max="15856" width="11.6640625" style="75" customWidth="1"/>
    <col min="15857" max="15857" width="12" style="75" customWidth="1"/>
    <col min="15858" max="15858" width="53.5" style="75" customWidth="1"/>
    <col min="15859" max="15859" width="2.5" style="75" customWidth="1"/>
    <col min="15860" max="15860" width="13" style="75" customWidth="1"/>
    <col min="15861" max="15861" width="23.5" style="75" customWidth="1"/>
    <col min="15862" max="15862" width="2.83203125" style="75" customWidth="1"/>
    <col min="15863" max="16110" width="12" style="75"/>
    <col min="16111" max="16111" width="1.5" style="75" customWidth="1"/>
    <col min="16112" max="16112" width="11.6640625" style="75" customWidth="1"/>
    <col min="16113" max="16113" width="12" style="75" customWidth="1"/>
    <col min="16114" max="16114" width="53.5" style="75" customWidth="1"/>
    <col min="16115" max="16115" width="2.5" style="75" customWidth="1"/>
    <col min="16116" max="16116" width="13" style="75" customWidth="1"/>
    <col min="16117" max="16117" width="23.5" style="75" customWidth="1"/>
    <col min="16118" max="16118" width="2.83203125" style="75" customWidth="1"/>
    <col min="16119" max="16384" width="12" style="75"/>
  </cols>
  <sheetData>
    <row r="1" spans="1:7" s="267" customFormat="1" ht="72" customHeight="1" thickBot="1" x14ac:dyDescent="0.25">
      <c r="A1" s="449"/>
      <c r="B1" s="450"/>
      <c r="C1" s="451"/>
      <c r="D1" s="451"/>
      <c r="E1" s="452" t="s">
        <v>204</v>
      </c>
      <c r="F1" s="453"/>
      <c r="G1" s="454"/>
    </row>
    <row r="2" spans="1:7" s="269" customFormat="1" ht="30.75" customHeight="1" thickBot="1" x14ac:dyDescent="0.25">
      <c r="A2" s="455"/>
      <c r="B2" s="413"/>
      <c r="C2" s="414"/>
      <c r="D2" s="268"/>
      <c r="E2" s="415" t="s">
        <v>205</v>
      </c>
      <c r="F2" s="415"/>
      <c r="G2" s="456"/>
    </row>
    <row r="3" spans="1:7" s="269" customFormat="1" ht="38.25" customHeight="1" thickBot="1" x14ac:dyDescent="0.25">
      <c r="A3" s="455"/>
      <c r="B3" s="416" t="s">
        <v>206</v>
      </c>
      <c r="C3" s="416"/>
      <c r="D3" s="457"/>
      <c r="E3" s="270" t="s">
        <v>80</v>
      </c>
      <c r="F3" s="270" t="s">
        <v>207</v>
      </c>
      <c r="G3" s="456"/>
    </row>
    <row r="4" spans="1:7" s="269" customFormat="1" ht="35.25" customHeight="1" thickBot="1" x14ac:dyDescent="0.25">
      <c r="A4" s="455"/>
      <c r="B4" s="271" t="s">
        <v>208</v>
      </c>
      <c r="C4" s="272" t="s">
        <v>209</v>
      </c>
      <c r="D4" s="457"/>
      <c r="E4" s="273">
        <f>+'  A   I   T   A   N   A  '!L27</f>
        <v>0</v>
      </c>
      <c r="F4" s="274">
        <f>+'  A   I   T   A   N   A  '!M27</f>
        <v>0</v>
      </c>
      <c r="G4" s="456"/>
    </row>
    <row r="5" spans="1:7" s="269" customFormat="1" ht="18" customHeight="1" x14ac:dyDescent="0.2">
      <c r="A5" s="455"/>
      <c r="B5" s="409" t="s">
        <v>210</v>
      </c>
      <c r="C5" s="275" t="s">
        <v>211</v>
      </c>
      <c r="D5" s="457"/>
      <c r="E5" s="276">
        <f>SUM(' P L A T O  P R E M I U M  '!L6:L14)</f>
        <v>0</v>
      </c>
      <c r="F5" s="277">
        <f>SUM(' P L A T O  P R E M I U M  '!M6:M14)</f>
        <v>0</v>
      </c>
      <c r="G5" s="456"/>
    </row>
    <row r="6" spans="1:7" s="269" customFormat="1" ht="18" customHeight="1" thickBot="1" x14ac:dyDescent="0.25">
      <c r="A6" s="455"/>
      <c r="B6" s="410"/>
      <c r="C6" s="278" t="s">
        <v>212</v>
      </c>
      <c r="D6" s="457"/>
      <c r="E6" s="279">
        <f>SUM(' P L A T O  P R E M I U M  '!L15:L23)</f>
        <v>0</v>
      </c>
      <c r="F6" s="280">
        <f>SUM(' P L A T O  P R E M I U M  '!M15:M23)</f>
        <v>0</v>
      </c>
      <c r="G6" s="456"/>
    </row>
    <row r="7" spans="1:7" s="269" customFormat="1" ht="18" customHeight="1" x14ac:dyDescent="0.2">
      <c r="A7" s="455"/>
      <c r="B7" s="409" t="s">
        <v>213</v>
      </c>
      <c r="C7" s="275" t="s">
        <v>214</v>
      </c>
      <c r="D7" s="457"/>
      <c r="E7" s="276">
        <f>SUM(' T E R M O F O R M A D A '!L6:L17)</f>
        <v>0</v>
      </c>
      <c r="F7" s="277">
        <f>SUM(' T E R M O F O R M A D A '!M6:M17)</f>
        <v>0</v>
      </c>
      <c r="G7" s="456"/>
    </row>
    <row r="8" spans="1:7" s="269" customFormat="1" ht="18" customHeight="1" thickBot="1" x14ac:dyDescent="0.25">
      <c r="A8" s="455"/>
      <c r="B8" s="410"/>
      <c r="C8" s="278" t="s">
        <v>215</v>
      </c>
      <c r="D8" s="457"/>
      <c r="E8" s="281">
        <f>SUM(' T E R M O F O R M A D A '!L18:L33)</f>
        <v>0</v>
      </c>
      <c r="F8" s="282">
        <f>SUM(' T E R M O F O R M A D A '!M18:M33)</f>
        <v>0</v>
      </c>
      <c r="G8" s="456"/>
    </row>
    <row r="9" spans="1:7" s="269" customFormat="1" ht="18" customHeight="1" x14ac:dyDescent="0.2">
      <c r="A9" s="455"/>
      <c r="B9" s="411" t="s">
        <v>216</v>
      </c>
      <c r="C9" s="283" t="s">
        <v>217</v>
      </c>
      <c r="D9" s="457"/>
      <c r="E9" s="276">
        <f>+'  D  I  S  C  O  S  '!K18</f>
        <v>0</v>
      </c>
      <c r="F9" s="277">
        <f>+'  D  I  S  C  O  S  '!L18</f>
        <v>0</v>
      </c>
      <c r="G9" s="456"/>
    </row>
    <row r="10" spans="1:7" s="269" customFormat="1" ht="18" customHeight="1" thickBot="1" x14ac:dyDescent="0.25">
      <c r="A10" s="455"/>
      <c r="B10" s="412"/>
      <c r="C10" s="284" t="s">
        <v>218</v>
      </c>
      <c r="D10" s="457"/>
      <c r="E10" s="281">
        <f>+'  D  I  S  C  O  S  '!K35</f>
        <v>0</v>
      </c>
      <c r="F10" s="282">
        <f>+'  D  I  S  C  O  S  '!L35</f>
        <v>0</v>
      </c>
      <c r="G10" s="456"/>
    </row>
    <row r="11" spans="1:7" s="269" customFormat="1" ht="18" customHeight="1" x14ac:dyDescent="0.2">
      <c r="A11" s="455"/>
      <c r="B11" s="457"/>
      <c r="C11" s="285"/>
      <c r="D11" s="268"/>
      <c r="E11" s="276">
        <f>SUM(E4:E10)</f>
        <v>0</v>
      </c>
      <c r="F11" s="286">
        <f>SUM(F4:F10)</f>
        <v>0</v>
      </c>
      <c r="G11" s="456"/>
    </row>
    <row r="12" spans="1:7" s="269" customFormat="1" ht="18" customHeight="1" thickBot="1" x14ac:dyDescent="0.25">
      <c r="A12" s="455"/>
      <c r="B12" s="458"/>
      <c r="C12" s="458"/>
      <c r="D12" s="457"/>
      <c r="E12" s="287" t="s">
        <v>104</v>
      </c>
      <c r="F12" s="288">
        <f>F11*21%</f>
        <v>0</v>
      </c>
      <c r="G12" s="456"/>
    </row>
    <row r="13" spans="1:7" s="269" customFormat="1" ht="18" customHeight="1" x14ac:dyDescent="0.2">
      <c r="A13" s="455"/>
      <c r="B13" s="459" t="s">
        <v>122</v>
      </c>
      <c r="C13" s="458"/>
      <c r="D13" s="457"/>
      <c r="E13" s="289" t="s">
        <v>83</v>
      </c>
      <c r="F13" s="290">
        <f>SUM(F11:F12)</f>
        <v>0</v>
      </c>
      <c r="G13" s="456"/>
    </row>
    <row r="14" spans="1:7" s="269" customFormat="1" ht="11.25" customHeight="1" x14ac:dyDescent="0.2">
      <c r="A14" s="455"/>
      <c r="B14" s="457"/>
      <c r="C14" s="457"/>
      <c r="D14" s="457"/>
      <c r="E14" s="457"/>
      <c r="F14" s="457"/>
      <c r="G14" s="456"/>
    </row>
    <row r="15" spans="1:7" s="269" customFormat="1" ht="18" customHeight="1" x14ac:dyDescent="0.2">
      <c r="A15" s="455"/>
      <c r="B15" s="291">
        <f ca="1">TODAY()</f>
        <v>45385</v>
      </c>
      <c r="C15" s="448" t="s">
        <v>223</v>
      </c>
      <c r="D15" s="457"/>
      <c r="E15" s="292" t="s">
        <v>114</v>
      </c>
      <c r="F15" s="293">
        <f>F11*10.5%</f>
        <v>0</v>
      </c>
      <c r="G15" s="456"/>
    </row>
    <row r="16" spans="1:7" s="269" customFormat="1" ht="18" customHeight="1" x14ac:dyDescent="0.2">
      <c r="A16" s="455"/>
      <c r="B16" s="294" t="s">
        <v>115</v>
      </c>
      <c r="C16" s="448"/>
      <c r="D16" s="457"/>
      <c r="E16" s="295" t="s">
        <v>83</v>
      </c>
      <c r="F16" s="296">
        <f>F11+F15</f>
        <v>0</v>
      </c>
      <c r="G16" s="456"/>
    </row>
    <row r="17" spans="1:7" s="269" customFormat="1" ht="15.75" x14ac:dyDescent="0.2">
      <c r="A17" s="455"/>
      <c r="B17" s="457"/>
      <c r="C17" s="457"/>
      <c r="D17" s="457"/>
      <c r="E17" s="457"/>
      <c r="F17" s="457"/>
      <c r="G17" s="456"/>
    </row>
    <row r="18" spans="1:7" x14ac:dyDescent="0.2">
      <c r="A18" s="460"/>
      <c r="B18" s="461"/>
      <c r="C18" s="461"/>
      <c r="D18" s="461"/>
      <c r="E18" s="461"/>
      <c r="F18" s="461"/>
      <c r="G18" s="462"/>
    </row>
  </sheetData>
  <sheetProtection algorithmName="SHA-512" hashValue="UqA3qnApcssVCD7ToiZL/zhNTdyE4L4OhNPPtAhVFWY136BHp45g5iuA+g2QWxaf8/jSZ+lTfxzw5yEWgcJyTg==" saltValue="ljKr4lbYUpTN16qKkEY62A==" spinCount="100000" sheet="1" objects="1" scenarios="1"/>
  <mergeCells count="8">
    <mergeCell ref="C15:C16"/>
    <mergeCell ref="E1:F1"/>
    <mergeCell ref="B7:B8"/>
    <mergeCell ref="B5:B6"/>
    <mergeCell ref="B9:B10"/>
    <mergeCell ref="B2:C2"/>
    <mergeCell ref="E2:F2"/>
    <mergeCell ref="B3:C3"/>
  </mergeCells>
  <conditionalFormatting sqref="E4:F10">
    <cfRule type="cellIs" dxfId="0" priority="3" operator="equal">
      <formula>0</formula>
    </cfRule>
  </conditionalFormatting>
  <printOptions horizontalCentered="1" verticalCentered="1"/>
  <pageMargins left="0.35433070866141736" right="0.19685039370078741" top="0.51181102362204722" bottom="0.55118110236220474" header="0.31496062992125984" footer="0.31496062992125984"/>
  <pageSetup paperSize="9" orientation="landscape" horizontalDpi="1200" verticalDpi="1200" r:id="rId1"/>
  <headerFooter>
    <oddHeader>&amp;A</oddHeader>
    <oddFooter>Página &amp;P de 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  A   I   T   A   N   A  </vt:lpstr>
      <vt:lpstr> P L A T O  P R E M I U M  </vt:lpstr>
      <vt:lpstr> T E R M O F O R M A D A </vt:lpstr>
      <vt:lpstr>  D  I  S  C  O  S  </vt:lpstr>
      <vt:lpstr> S I N T E S I S </vt:lpstr>
      <vt:lpstr>'  A   I   T   A   N   A  '!Área_de_impresión</vt:lpstr>
      <vt:lpstr>'  D  I  S  C  O  S  '!Área_de_impresión</vt:lpstr>
      <vt:lpstr>' P L A T O  P R E M I U M  '!Área_de_impresión</vt:lpstr>
      <vt:lpstr>' S I N T E S I S '!Área_de_impresión</vt:lpstr>
      <vt:lpstr>' T E R M O F O R M A D 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GRAN DISTRIBUIDOR</dc:title>
  <dc:subject>2021-01</dc:subject>
  <dc:creator>Gabriel Baron</dc:creator>
  <dc:description>PRECIOS DE PRODUCTOS AITANA &amp; KUNÉ</dc:description>
  <cp:lastModifiedBy>Office365</cp:lastModifiedBy>
  <cp:lastPrinted>2024-04-03T13:24:58Z</cp:lastPrinted>
  <dcterms:created xsi:type="dcterms:W3CDTF">2018-09-04T15:38:42Z</dcterms:created>
  <dcterms:modified xsi:type="dcterms:W3CDTF">2024-04-03T13:37:49Z</dcterms:modified>
</cp:coreProperties>
</file>